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elapinski\Documents\Earnings\"/>
    </mc:Choice>
  </mc:AlternateContent>
  <xr:revisionPtr revIDLastSave="0" documentId="8_{A3658B49-B00A-414B-B75E-EDA780DA588E}" xr6:coauthVersionLast="47" xr6:coauthVersionMax="47" xr10:uidLastSave="{00000000-0000-0000-0000-000000000000}"/>
  <bookViews>
    <workbookView xWindow="-57720" yWindow="1485" windowWidth="29040" windowHeight="15720" xr2:uid="{50130CA3-EF7B-4E2A-AC17-C56E28C3A0B3}"/>
  </bookViews>
  <sheets>
    <sheet name="Trending_Schedule_Q3'23" sheetId="2"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RIV0099cd9ae30b49fe8928551b3c496c4a" hidden="1">#REF!</definedName>
    <definedName name="_RIV00a8100f5fe5431d8a60eb779fe677e7" hidden="1">#REF!</definedName>
    <definedName name="_RIV01277a523d91425bbf8a6ab4d5afb330" hidden="1">#REF!</definedName>
    <definedName name="_RIV015c94667bbd4e168e60e27676554106" hidden="1">#REF!</definedName>
    <definedName name="_RIV01669ece6f3f46a68e073191e3a8417b" hidden="1">#REF!</definedName>
    <definedName name="_RIV0285808e03cf4745a99e0f7b9b8d1792" hidden="1">#REF!</definedName>
    <definedName name="_RIV02a77d9bd371497ba88bb5dc659ac00c" hidden="1">#REF!</definedName>
    <definedName name="_RIV02e74aa1cfee4bd280d5b6549d7a683c" hidden="1">#REF!</definedName>
    <definedName name="_RIV034da7a6dcae4100b754b3f09ff9a440" hidden="1">[1]EX_FS_NonGAAPRec!#REF!</definedName>
    <definedName name="_RIV03536ab8464a49038c6ad73e96bec9f0" hidden="1">#REF!</definedName>
    <definedName name="_RIV03585f27b1224252a600906cd35b9772" hidden="1">#REF!</definedName>
    <definedName name="_RIV0376fa9bc2a44998ae4bc5661e0a319f" hidden="1">#REF!</definedName>
    <definedName name="_RIV03dad2e3e6314af1b17685319fab01b5" hidden="1">[1]EX_FS_NonGAAPRec!#REF!</definedName>
    <definedName name="_RIV04075c1ad4e04b689c402c05d913fda4" hidden="1">#REF!</definedName>
    <definedName name="_RIV049c416b991c4df0adcd7630c67d6be6" hidden="1">#REF!</definedName>
    <definedName name="_RIV04d0f7b9c99b43bab4a6bcafa063f340" hidden="1">[2]Notes_Revenues_ProductsAndServi!#REF!</definedName>
    <definedName name="_RIV050e05c8cc6a49d1aee8fe655c103c65" hidden="1">#REF!</definedName>
    <definedName name="_RIV0531daacb9024d3681e94aa78064dd60" hidden="1">#REF!</definedName>
    <definedName name="_RIV05a62e4b711f4dd4ae1c8b5b33ccef4d" hidden="1">[3]MDA_NetUnitSales!#REF!</definedName>
    <definedName name="_RIV05e5d45176fd4641b23d7e61d133e519" hidden="1">#REF!</definedName>
    <definedName name="_RIV05ebb10a63864daca5b4d58203560d63" hidden="1">#REF!</definedName>
    <definedName name="_RIV063827ac42da4879b57474197caed2e8" hidden="1">#REF!</definedName>
    <definedName name="_RIV069afdd3e881456baca547c29ae80e93" hidden="1">#REF!</definedName>
    <definedName name="_RIV07469a12897c462abcfb6c007907825b" hidden="1">#REF!</definedName>
    <definedName name="_RIV07724a04789b45198bb24f708441e997" hidden="1">#REF!</definedName>
    <definedName name="_RIV0776ea3438714629877021346152eda7" hidden="1">#REF!</definedName>
    <definedName name="_RIV07983da9485d4f3e82c0152017205b5c" hidden="1">#REF!</definedName>
    <definedName name="_RIV083140d24eee43d387241ac0e6609bb6" hidden="1">#REF!</definedName>
    <definedName name="_RIV086beb53591542d683b5524a2daaf08a" hidden="1">#REF!</definedName>
    <definedName name="_RIV0941d93aa4984008999189e1f6d9542c" hidden="1">#REF!</definedName>
    <definedName name="_RIV094c82034d1247dfb63235e8f510bad9" hidden="1">#REF!</definedName>
    <definedName name="_RIV09896385443b434483f64d01c2007a0a" hidden="1">#REF!</definedName>
    <definedName name="_RIV099206eaa966486a95a96723f983d3b7" hidden="1">#REF!</definedName>
    <definedName name="_RIV0a10de992bd54444befbb7c66140d34e" hidden="1">#REF!</definedName>
    <definedName name="_RIV0a2123b7a8bf44aa91911e34a0a4471d" hidden="1">#REF!</definedName>
    <definedName name="_RIV0ab747980ed84e1eaccba0e70ae7a25d" hidden="1">#REF!</definedName>
    <definedName name="_RIV0ad28b2adbc543eea7e0d4f375e7c347" hidden="1">#REF!</definedName>
    <definedName name="_RIV0b226f5d0d6a47debf2b0f69dd8853fa" hidden="1">#REF!</definedName>
    <definedName name="_RIV0bc1e83e8dd84f19b4ae1568d4d92928" hidden="1">#REF!</definedName>
    <definedName name="_RIV0bcb4f974e514825903d8d73580ff903" hidden="1">#REF!</definedName>
    <definedName name="_RIV0bdc5f34d6ab4c58a99d258d60ec67c2" hidden="1">#REF!</definedName>
    <definedName name="_RIV0be95c686c15400d8682ba3f1a17337c" hidden="1">#REF!</definedName>
    <definedName name="_RIV0c6b41476f214aa4aec3ebcc21059883" hidden="1">#REF!</definedName>
    <definedName name="_RIV0cadb7c0d9fc47378d64a65903c37398" hidden="1">#REF!</definedName>
    <definedName name="_RIV0ce55e6643b04eaf9d564c32e37e885b" hidden="1">[4]EX_FS_UnitSales!#REF!</definedName>
    <definedName name="_RIV0d01cad308114f9aa8be1da248b2d6fc" hidden="1">#REF!</definedName>
    <definedName name="_RIV0dab516a9eef42ce8aa273ac677d4d22" hidden="1">#REF!</definedName>
    <definedName name="_RIV0dbe2d0505d64e73ab728e731f373997" hidden="1">#REF!</definedName>
    <definedName name="_RIV0f302fbfae4f438cbed7d52614f70e85" hidden="1">#REF!</definedName>
    <definedName name="_RIV0f5f3dd499384a28b69c9f2f702e9d16" hidden="1">#REF!</definedName>
    <definedName name="_RIV1073c77ef26b4abbb77ad80a5d0f6d5d" hidden="1">#REF!</definedName>
    <definedName name="_RIV107ee6de241f4666aea6afc0f27094bf" hidden="1">#REF!</definedName>
    <definedName name="_RIV109925ffa9da45edaa90e8ffd0c2a8e0" hidden="1">#REF!</definedName>
    <definedName name="_RIV10b0302d53f8485d96846ef048bead92" hidden="1">#REF!</definedName>
    <definedName name="_RIV10cbc7af1bc744a39dac40e3ef4082da" hidden="1">#REF!</definedName>
    <definedName name="_RIV10fedb5e7fd14589b11a55fc8e3a3955" hidden="1">#REF!</definedName>
    <definedName name="_RIV1140d947cc2840e2b50145f71b05de82" hidden="1">#REF!</definedName>
    <definedName name="_RIV115560a5c4f04af3a83a09a24152413c" hidden="1">#REF!</definedName>
    <definedName name="_RIV115a2a9907244cc3bd3e08ac6e1acd0f" hidden="1">#REF!</definedName>
    <definedName name="_RIV11dda24585c444798ba7d34572be13f3" hidden="1">#REF!</definedName>
    <definedName name="_RIV11ecab15f3254ff08a2d4e761419eb14" hidden="1">#REF!</definedName>
    <definedName name="_RIV11f8b1b19e6149908c1227e1afd36f39" hidden="1">#REF!</definedName>
    <definedName name="_RIV120ce45d81a14a678734a0c42488f1a7" hidden="1">#REF!</definedName>
    <definedName name="_RIV1286c730af1f42b3a74d3c84add48a50" hidden="1">#REF!</definedName>
    <definedName name="_RIV12ac332db08040bd9c61edc854380928" hidden="1">#REF!</definedName>
    <definedName name="_RIV12b7ec761d2f43c59ba3b0a28d9ea354" hidden="1">#REF!</definedName>
    <definedName name="_RIV1390fbbfb8b0430991b80a95e4b78d46" hidden="1">#REF!</definedName>
    <definedName name="_RIV13a0d99721f846e496f8fd9c9113cd61" hidden="1">#REF!</definedName>
    <definedName name="_RIV13ca26f730c5486c94cd630cd4ca06ac" hidden="1">#REF!</definedName>
    <definedName name="_RIV13cc856bb24c44f3bdd6444b9f12e98f" hidden="1">#REF!</definedName>
    <definedName name="_RIV13fec54bca7b4ba8b10fbf6a1c3fbc2e" hidden="1">#REF!</definedName>
    <definedName name="_RIV14255165c5654fd7b4ab93f5aa223428" hidden="1">#REF!</definedName>
    <definedName name="_RIV143973fdb3b44735a04bc0c5472f8a63" hidden="1">#REF!</definedName>
    <definedName name="_RIV14cb0721163b4f7babce053d2cf53909" hidden="1">#REF!</definedName>
    <definedName name="_RIV14dadc62cf924a7796c6c43a38994787" hidden="1">#REF!</definedName>
    <definedName name="_RIV1533ad2b81a445b0b1b7b15349e84103" hidden="1">#REF!</definedName>
    <definedName name="_RIV161fc4e2403a4766af2851a64c7066f0" hidden="1">#REF!</definedName>
    <definedName name="_RIV16355d7b4bb24638ad41a97c7e7507fa" hidden="1">#REF!</definedName>
    <definedName name="_RIV169cb98ba37149e288daa16bde9463d8" hidden="1">#REF!</definedName>
    <definedName name="_RIV1716d144a3004da89e69914f056c1bf8" hidden="1">#REF!</definedName>
    <definedName name="_RIV171cecf064364cda83c8251e1b858a77" hidden="1">#REF!</definedName>
    <definedName name="_RIV1779ca746538432da5ceec7892783f3c" hidden="1">#REF!</definedName>
    <definedName name="_RIV18874fda7eab475eba600f0c9632a4e0" hidden="1">#REF!</definedName>
    <definedName name="_RIV18d0744181cb4de481ecf9854e3e8add" hidden="1">#REF!</definedName>
    <definedName name="_RIV18d2df2c413a4410a07db1b10ef0e0ba" hidden="1">#REF!</definedName>
    <definedName name="_RIV18d396b05a1f4d98a81d7c83b36fcdab" hidden="1">#REF!</definedName>
    <definedName name="_RIV192f69717f9c4e04b6a89950e14e7ada" hidden="1">#REF!</definedName>
    <definedName name="_RIV19680354cf7a46b6adf7ce9af41f7476" hidden="1">#REF!</definedName>
    <definedName name="_RIV199ad181a5284f859304f453257196a3" hidden="1">#REF!</definedName>
    <definedName name="_RIV19b42bbd009d431b91cfa8795c5c7c33" hidden="1">#REF!</definedName>
    <definedName name="_RIV19f413a834dd41eeb32794e65ced9e04" hidden="1">#REF!</definedName>
    <definedName name="_RIV1b091ccc6ec4464f8479b09949391480" hidden="1">#REF!</definedName>
    <definedName name="_RIV1b70961fd3b54c70aac14de81d4801c2" hidden="1">[5]FS_ComprehensiveIncome!#REF!</definedName>
    <definedName name="_RIV1b7c62700098485eac3c762cdfc61b85" hidden="1">#REF!</definedName>
    <definedName name="_RIV1b7d054d3e3c4d0c81d6b7836371fe7a" hidden="1">#REF!</definedName>
    <definedName name="_RIV1b97f58ff1fd49979c0f2debf7c2b857" hidden="1">#REF!</definedName>
    <definedName name="_RIV1bccbd7bdb0a4d18b868c0c953235e32" hidden="1">#REF!</definedName>
    <definedName name="_RIV1c43f2f0645a4560a357ea77d6007e48" hidden="1">[2]Notes_Revenues_ProductsAndServi!#REF!</definedName>
    <definedName name="_RIV1c57dc087b7543d1820b17e7399664c1" hidden="1">#REF!</definedName>
    <definedName name="_RIV1cb27b99929148b6b32652fec1fa9d96" hidden="1">#REF!</definedName>
    <definedName name="_RIV1cbfd170f74347f78efe08cc1f2147eb" hidden="1">#REF!</definedName>
    <definedName name="_RIV1cf15847470e400a97f4676d03698f05" hidden="1">#REF!</definedName>
    <definedName name="_RIV1d07f5aae29248118dd6bd054f5aa2d7" hidden="1">#REF!</definedName>
    <definedName name="_RIV1d0b0d27f6fe4c188931fa99ba0c1990" hidden="1">#REF!</definedName>
    <definedName name="_RIV1daa2555ed3a4deba90584f6f3196552" hidden="1">#REF!</definedName>
    <definedName name="_RIV1df6313ae29649e8b6be3b25648b050e" hidden="1">#REF!</definedName>
    <definedName name="_RIV1df912018be64b68b0677728da7c5fd7" hidden="1">#REF!</definedName>
    <definedName name="_RIV1e05bb6dcdcd48619688efbfa58055d4" hidden="1">#REF!</definedName>
    <definedName name="_RIV1eb29210372a484db9f7afa86e986e84" hidden="1">#REF!</definedName>
    <definedName name="_RIV1eb551ac422b427d9f7ef5b1d5064e85" hidden="1">[2]Notes_Revenues_ProductsAndServi!#REF!</definedName>
    <definedName name="_RIV1f0cec8931ce4a8fa07ad314e0ce1b77" hidden="1">#REF!</definedName>
    <definedName name="_RIV1f4f67c5077a47929667542e535a8932" hidden="1">#REF!</definedName>
    <definedName name="_RIV1ffaf06a8b69414ab44151ddbe8c923e" hidden="1">#REF!</definedName>
    <definedName name="_RIV218c3469e81a49ee90e5f754678dbf1a" hidden="1">[2]Notes_Revenues_ProductsAndServi!#REF!</definedName>
    <definedName name="_RIV219216b79dbd4ba3ba11fc99d51d811b" hidden="1">#REF!</definedName>
    <definedName name="_RIV21e42dfa9ef44c66a15459414e16a7ad" hidden="1">#REF!</definedName>
    <definedName name="_RIV21eb758349f44213933324dfa3987edc" hidden="1">#REF!</definedName>
    <definedName name="_RIV22065489c3a74bc381c4d3c5121e4458" hidden="1">#REF!</definedName>
    <definedName name="_RIV221616d39460472faa6e7ede26ff7815" hidden="1">#REF!</definedName>
    <definedName name="_RIV229fbedb5bee4f25a7b5d872c9168446" hidden="1">#REF!</definedName>
    <definedName name="_RIV23e87556418a4f52a9af038635d7fb1f" hidden="1">#REF!</definedName>
    <definedName name="_RIV247d30b0efbc439f8f1bab692f870eb0" hidden="1">#REF!</definedName>
    <definedName name="_RIV24a754d7fa3242589be226a23b303ab1" hidden="1">#REF!</definedName>
    <definedName name="_RIV24b07f47ab964db49d02627b0e45ac2d" hidden="1">#REF!</definedName>
    <definedName name="_RIV24beb99f8462463d8b0cf9e27938880b" hidden="1">#REF!</definedName>
    <definedName name="_RIV24d70fbacff548399aabc50dafefac07" hidden="1">#REF!</definedName>
    <definedName name="_RIV252f08435dd94bc6afb125264ba3591e" hidden="1">[2]Notes_Revenues_ProductsAndServi!#REF!</definedName>
    <definedName name="_RIV25561ed6920b4270a0686cbb0aa8e7de" hidden="1">#REF!</definedName>
    <definedName name="_RIV2593d5a9baf442d381c84aa3a4306a77" hidden="1">[2]Notes_Revenues_ProductsAndServi!#REF!</definedName>
    <definedName name="_RIV25a44eafcbf84232857200031c6d560e" hidden="1">#REF!</definedName>
    <definedName name="_RIV25bbb9b39a2c4a99bc2376d60962e7be" hidden="1">#REF!</definedName>
    <definedName name="_RIV26674c02ac4144db8f3cb85d39b43924" hidden="1">#REF!</definedName>
    <definedName name="_RIV26fc32c60e2d4374977a35096f19984d" hidden="1">#REF!</definedName>
    <definedName name="_RIV270a324d204d4a29992588e0efdffa6b" hidden="1">#REF!</definedName>
    <definedName name="_RIV273890d57804458d91233ec15e6eb112" hidden="1">#REF!</definedName>
    <definedName name="_RIV27c3e660007046a984d910bc2df9983e" hidden="1">#REF!</definedName>
    <definedName name="_RIV284ca25af7df47e1823f0e44b0d6d5b2" hidden="1">[3]MDA_NetUnitSales_QuarterTwo!#REF!</definedName>
    <definedName name="_RIV295874eaa8a840ccb382806f8b46bf28" hidden="1">[3]MDA_NetUnitSales!#REF!</definedName>
    <definedName name="_RIV296b9db0e437481f931b621dd4405e9b" hidden="1">#REF!</definedName>
    <definedName name="_RIV2989df13c7d64343a3fb00f8932cdb5b" hidden="1">#REF!</definedName>
    <definedName name="_RIV29b3f647a2f642f7bf511427183193da" hidden="1">#REF!</definedName>
    <definedName name="_RIV29e19901a0544c95820f20e881b7d351" hidden="1">[2]Notes_Revenues_ProductsAndServi!#REF!</definedName>
    <definedName name="_RIV2a040972b0e74859b50fcd6ed3baf2c3" hidden="1">#REF!</definedName>
    <definedName name="_RIV2a52e24160e44ee48fe66bac32bc76f1" hidden="1">#REF!</definedName>
    <definedName name="_RIV2aa7e86fbba94dd08c3eff4672c3f6b3" hidden="1">#REF!</definedName>
    <definedName name="_RIV2b8f0ae311d540b589fcc822f26e816e" hidden="1">#REF!</definedName>
    <definedName name="_RIV2c045fd510a04697b95de1111ad83135" hidden="1">#REF!</definedName>
    <definedName name="_RIV2c51688d72f64724b243313760121d71" hidden="1">#REF!</definedName>
    <definedName name="_RIV2cafe69301e347e78f0561b6f1d72beb" hidden="1">#REF!</definedName>
    <definedName name="_RIV2ccd0b6a3ca14457afef2b281241e6c5" hidden="1">#REF!</definedName>
    <definedName name="_RIV2d02f38c262349be9695e41f68ac74db" hidden="1">#REF!</definedName>
    <definedName name="_RIV2d06cf869b2f45d0893165ea90affaef" hidden="1">#REF!</definedName>
    <definedName name="_RIV2d63041979784757b7c84890ab410c7a" hidden="1">#REF!</definedName>
    <definedName name="_RIV2d958f008b784471afbeff0bec131410" hidden="1">#REF!</definedName>
    <definedName name="_RIV2d9eb6cda4594f80a9b4bc344695a165" hidden="1">#REF!</definedName>
    <definedName name="_RIV2f1ec38b5f5e4991950ef330d6b8e538" hidden="1">#REF!</definedName>
    <definedName name="_RIV2fbda88b3c6c4b22a3292e2352491e4d" hidden="1">#REF!</definedName>
    <definedName name="_RIV2fd16289d31542c890f8008245669944" hidden="1">#REF!</definedName>
    <definedName name="_RIV2ffe784309444391876eac1700659534" hidden="1">[3]MDA_NetUnitSales!#REF!</definedName>
    <definedName name="_RIV3057b220800f4ebd9025a7cf5060b0c8" hidden="1">[5]FS_ComprehensiveIncome!#REF!</definedName>
    <definedName name="_RIV309b55a1d9b945a7839b3b551654ef8c" hidden="1">#REF!</definedName>
    <definedName name="_RIV31a3b5fc20ff4637bcc30571dc0398a9" hidden="1">#REF!</definedName>
    <definedName name="_RIV328f73788f7240c2a141702c7f5b1d0b" hidden="1">#REF!</definedName>
    <definedName name="_RIV33557977c0b7407ebb82f8389955b603" hidden="1">#REF!</definedName>
    <definedName name="_RIV338eca8ad953494f9c9eefe59ef352c1" hidden="1">#REF!</definedName>
    <definedName name="_RIV33d05e2f3e5b4504bd641aac840d1faa" hidden="1">#REF!</definedName>
    <definedName name="_RIV34ad84fb190e455592f652a6d98b38ce" hidden="1">#REF!</definedName>
    <definedName name="_RIV34e4994c5eff4c5a9257e9a8ef94a5c1" hidden="1">#REF!</definedName>
    <definedName name="_RIV34e9cf3e02944f4eb321c0a9c9472691" hidden="1">#REF!</definedName>
    <definedName name="_RIV35017a0d6fae469fb442bb5b84627fcd" hidden="1">#REF!</definedName>
    <definedName name="_RIV3509afdaeb664daf9e53eece713cf7f2" hidden="1">#REF!</definedName>
    <definedName name="_RIV35b14200c2a24dc3aafb4a190837fe1b" hidden="1">#REF!</definedName>
    <definedName name="_RIV3616de1aa8dd405e8ed75b01f77e1807" hidden="1">#REF!</definedName>
    <definedName name="_RIV364d7144fded46dfa2befefe0ab5cd86" hidden="1">#REF!</definedName>
    <definedName name="_RIV372670c51ab44886bfed651ab6f93c21" hidden="1">#REF!</definedName>
    <definedName name="_RIV37359b3ad32641c8b63a3b619b5c9900" hidden="1">#REF!</definedName>
    <definedName name="_RIV3771ae96f6dd42ba87a42bca396195be" hidden="1">#REF!</definedName>
    <definedName name="_RIV377b66f6b82a402e8e0442c95c1b017f" hidden="1">#REF!</definedName>
    <definedName name="_RIV379dc00e8faa4e7982d629a92dd5ccd2" hidden="1">#REF!</definedName>
    <definedName name="_RIV381cc3bf4e914659a27417bd9342e91a" hidden="1">#REF!</definedName>
    <definedName name="_RIV387a23e38701418a8fc276935e7fae13" hidden="1">#REF!</definedName>
    <definedName name="_RIV38c520f435314559ba062bcf0867dfd0" hidden="1">#REF!</definedName>
    <definedName name="_RIV38f947276ceb473082231e95f3d8048c" hidden="1">#REF!</definedName>
    <definedName name="_RIV392980519adc48f7a161081950b22bc4" hidden="1">#REF!</definedName>
    <definedName name="_RIV392a2f5373ff4393a6df68a053aa0c58" hidden="1">#REF!</definedName>
    <definedName name="_RIV3adb61cc43ac45c99897eff83771fb02" hidden="1">#REF!</definedName>
    <definedName name="_RIV3b30332fd29f410599418872a02c8329" hidden="1">#REF!</definedName>
    <definedName name="_RIV3b3c22a137c5470282339f4adf029589" hidden="1">#REF!</definedName>
    <definedName name="_RIV3b49f8eeeebf46298cfeb8cf76faaa79" hidden="1">#REF!</definedName>
    <definedName name="_RIV3b4e3c082e0a4ee68fda007993bbb318" hidden="1">#REF!</definedName>
    <definedName name="_RIV3b6b04e92cf74f7094024beff7b923b0" hidden="1">#REF!</definedName>
    <definedName name="_RIV3b7d324379b24f5e9632eed666fa3cf2" hidden="1">#REF!</definedName>
    <definedName name="_RIV3b9faaee98a24de090c1f8ec57ce2076" hidden="1">#REF!</definedName>
    <definedName name="_RIV3c1606fd967849ff88fcb5289ecfe52f" hidden="1">#REF!</definedName>
    <definedName name="_RIV3d5dffe14cda428787860768d8cfca28" hidden="1">#REF!</definedName>
    <definedName name="_RIV3db52404d9284ab29f4ba13803d37104" hidden="1">#REF!</definedName>
    <definedName name="_RIV3df52c8d2cbb45afb27a40e96cc3a200" hidden="1">#REF!</definedName>
    <definedName name="_RIV3e38808e9d1e4b9faf4ec534349ce00b" hidden="1">#REF!</definedName>
    <definedName name="_RIV3ea250ec183f44eea38fedb588a93400" hidden="1">#REF!</definedName>
    <definedName name="_RIV3eb32ea58f4f42a2b28c7c7ad5abf45a" hidden="1">#REF!</definedName>
    <definedName name="_RIV3ecf62c498654863905083b4f65bb8fb" hidden="1">#REF!</definedName>
    <definedName name="_RIV3eebb698fe4941ed926ac05694614275" hidden="1">#REF!</definedName>
    <definedName name="_RIV3f072f109d3647fc982f6197748f6cfb" hidden="1">#REF!</definedName>
    <definedName name="_RIV3f8e43613a18436db92f7cd52939d21e" hidden="1">#REF!</definedName>
    <definedName name="_RIV3fb0581280674467b4f09ff95d37a672" hidden="1">#REF!</definedName>
    <definedName name="_RIV3fc1aad1325e47f28a229e42be05aad7" hidden="1">#REF!</definedName>
    <definedName name="_RIV404b13cc90f14ea091db5df4df2c1b67" hidden="1">#REF!</definedName>
    <definedName name="_RIV40bb40c937b3447291c3c1ac20bb9a57" hidden="1">#REF!</definedName>
    <definedName name="_RIV4117669df59348f6b2623617b6b9d55c" hidden="1">#REF!</definedName>
    <definedName name="_RIV4173d1410b7c488c8c2f463cd3852533" hidden="1">#REF!</definedName>
    <definedName name="_RIV4189f5460ec44ac7955e0a8c9968712a" hidden="1">[1]EX_FS_NonGAAPRec!#REF!</definedName>
    <definedName name="_RIV422d54608e0d4ac3b4c622b6db7609f9" hidden="1">#REF!</definedName>
    <definedName name="_RIV4280f93cd2e646b4904444075128a145" hidden="1">#REF!</definedName>
    <definedName name="_RIV42db0ba2c65a4c0c896aac7823078c4a" hidden="1">#REF!</definedName>
    <definedName name="_RIV431e335fce234234924e233bafbb71ec" hidden="1">#REF!</definedName>
    <definedName name="_RIV43ab7f28358a4204b7843ed107f87e17" hidden="1">#REF!</definedName>
    <definedName name="_RIV43c330c50e334e40b412bfda06f09db2" hidden="1">#REF!</definedName>
    <definedName name="_RIV43fe45cd58eb49d683b2b4961510cf85" hidden="1">#REF!</definedName>
    <definedName name="_RIV448d631108c8458dbabbfea1381925b4" hidden="1">#REF!</definedName>
    <definedName name="_RIV453ffba085b74df49645c35be376a81b" hidden="1">#REF!</definedName>
    <definedName name="_RIV457fc4eb69a8450fb5e86f1f3692919c" hidden="1">#REF!</definedName>
    <definedName name="_RIV45f81a2b91d24d7aaa0c62e6d766bafa" hidden="1">#REF!</definedName>
    <definedName name="_RIV46adc40d2ac34648b7702b8746d4c203" hidden="1">#REF!</definedName>
    <definedName name="_RIV46eaf409f72b4e80b73a7d3327232f72" hidden="1">#REF!</definedName>
    <definedName name="_RIV470e5931ef864cbda07bb1d4d666ad0d" hidden="1">#REF!</definedName>
    <definedName name="_RIV4756610ba68b45ae8ce8b66975448721" hidden="1">[1]EX_FS_NonGAAPRec!#REF!</definedName>
    <definedName name="_RIV47eb54589e614101affd4f771ebbd751" hidden="1">[6]Notes_Equity_StockBasedComExp!#REF!</definedName>
    <definedName name="_RIV484332204e8f4c999704c20c1cf176b9" hidden="1">#REF!</definedName>
    <definedName name="_RIV486d50b5fc714ab384be0a28293bca74" hidden="1">#REF!</definedName>
    <definedName name="_RIV48ad4d21cb5f403f904d9c61b95db9f5" hidden="1">#REF!</definedName>
    <definedName name="_RIV4931dd8b9ea9408f8ffe4cee93b5c947" hidden="1">#REF!</definedName>
    <definedName name="_RIV4982a39e092a4b37b29a58468b0ecf73" hidden="1">#REF!</definedName>
    <definedName name="_RIV49e2878e19754e5a9018e46a3da082b9" hidden="1">#REF!</definedName>
    <definedName name="_RIV4a234c6be30247f8863fa34a37dc232f" hidden="1">#REF!</definedName>
    <definedName name="_RIV4af2690ee09e401ca4d411ff11354bb2" hidden="1">[2]Notes_Revenues_ProductsAndServi!#REF!</definedName>
    <definedName name="_RIV4b180d4a51794e7b8963e38027d0f978" hidden="1">#REF!</definedName>
    <definedName name="_RIV4b5aed616a4342268178b8288eb6dc1d" hidden="1">#REF!</definedName>
    <definedName name="_RIV4be3f3e2e1e6408e97df50d80dce72fa" hidden="1">#REF!</definedName>
    <definedName name="_RIV4c44b64b58204535950001c832f31f81" hidden="1">#REF!</definedName>
    <definedName name="_RIV4c6a6d3e6790494b997db611fa85a857" hidden="1">#REF!</definedName>
    <definedName name="_RIV4ce98eff878f48b4ac2c9598e627d616" hidden="1">[6]Notes_Equity_StockBasedComExp!#REF!</definedName>
    <definedName name="_RIV4d2449b2efa8496b91549fc39b4eaad7" hidden="1">#REF!</definedName>
    <definedName name="_RIV4d5116eeb80b4e08bfab422921033140" hidden="1">#REF!</definedName>
    <definedName name="_RIV4d683c2ad469464dac7038b21a3a85aa" hidden="1">#REF!</definedName>
    <definedName name="_RIV4d698317a4c94e08ad5dc6e420ec15f6" hidden="1">#REF!</definedName>
    <definedName name="_RIV4dce524f5f60406491889bf8b95b07b8" hidden="1">#REF!</definedName>
    <definedName name="_RIV4e261871e8e24d74af068aea05a61127" hidden="1">#REF!</definedName>
    <definedName name="_RIV4e2f57eece1642229c784a344b8e57b9" hidden="1">#REF!</definedName>
    <definedName name="_RIV4e51d33b064a4fb9abacca0c34adfec3" hidden="1">#REF!</definedName>
    <definedName name="_RIV4e909241efbe42ceb5c2249420644670" hidden="1">#REF!</definedName>
    <definedName name="_RIV4ec8fcd1313d4410aa9c76b5715b2f74" hidden="1">#REF!</definedName>
    <definedName name="_RIV4edeec837f554d6a9a97c33aedfb204d" hidden="1">#REF!</definedName>
    <definedName name="_RIV4f713998765d4d638844aa0a7816d53b" hidden="1">#REF!</definedName>
    <definedName name="_RIV4fa9ac98664042d6a9c6316af94e91c0" hidden="1">#REF!</definedName>
    <definedName name="_RIV4fb11a56bcd04665b8a03a066bc0060d" hidden="1">#REF!</definedName>
    <definedName name="_RIV50a337bc865442ebbc03788a276a1279" hidden="1">#REF!</definedName>
    <definedName name="_RIV50a708cce3344acea0a3c5014d9368d6" hidden="1">[6]Notes_Equity_StockBasedComExp!#REF!</definedName>
    <definedName name="_RIV50b59e1188c448d39406cf18dbd57ced" hidden="1">#REF!</definedName>
    <definedName name="_RIV50b89f2d04694252a63baa6d4164fc2b" hidden="1">#REF!</definedName>
    <definedName name="_RIV5182b33f572e403daffac5d07691b780" hidden="1">#REF!</definedName>
    <definedName name="_RIV51c69ec68d9b4324843cd26fc3ca8f43" hidden="1">#REF!</definedName>
    <definedName name="_RIV5217df8372344e81803508760258b43d" hidden="1">#REF!</definedName>
    <definedName name="_RIV52879bd3eedc406bb2b4e9feb4d1730d" hidden="1">#REF!</definedName>
    <definedName name="_RIV52ea6a08c5c64c5a88dd2173805447b1" hidden="1">#REF!</definedName>
    <definedName name="_RIV53670105ec684b90a1311c540d1d13a1" hidden="1">#REF!</definedName>
    <definedName name="_RIV53cb9ab955e343f894d023329c1adac0" hidden="1">#REF!</definedName>
    <definedName name="_RIV53dbaf1e046f406cbf6b788ee48502d5" hidden="1">[1]EX_FS_NonGAAPRec!#REF!</definedName>
    <definedName name="_RIV54e70cf5ca1e4aeab0701f72f69feac2" hidden="1">[2]Notes_Revenues_ProductsAndServi!#REF!</definedName>
    <definedName name="_RIV5514db72bce04bc6a45385c1bd25d275" hidden="1">#REF!</definedName>
    <definedName name="_RIV55422e0f9abb424cafa151e685bccd71" hidden="1">#REF!</definedName>
    <definedName name="_RIV554d90c717eb4557a07c96fbc10fa2ea" hidden="1">#REF!</definedName>
    <definedName name="_RIV5569d1c151804e5fb5b07937264d8f7a" hidden="1">#REF!</definedName>
    <definedName name="_RIV55b348a553c148848228f1fc0a27b849" hidden="1">[6]Notes_Equity_StockBasedComExp!#REF!</definedName>
    <definedName name="_RIV55c61b0458b04a60b0c0522254e76516" hidden="1">#REF!</definedName>
    <definedName name="_RIV55e532408ced4d72b4e89882d029f3a3" hidden="1">#REF!</definedName>
    <definedName name="_RIV562b4f08794c4096bab5867159b412c2" hidden="1">#REF!</definedName>
    <definedName name="_RIV56bebdb48060497b927e376595bfcaa4" hidden="1">#REF!</definedName>
    <definedName name="_RIV56f5c275331544b5ba79216b159bae34" hidden="1">#REF!</definedName>
    <definedName name="_RIV56ffc82a73094ba6b5c6c8f3ba3d1676" hidden="1">#REF!</definedName>
    <definedName name="_RIV57037993bba44ce39f023088eb7347a3" hidden="1">#REF!</definedName>
    <definedName name="_RIV571d1553ffef490cb5eb1b8dc52cfeff" hidden="1">[5]FS_ComprehensiveIncome!#REF!</definedName>
    <definedName name="_RIV5726480bc5ce44c3bc6004a8c3cf46da" hidden="1">#REF!</definedName>
    <definedName name="_RIV575725955123444dabda33c444de2316" hidden="1">#REF!</definedName>
    <definedName name="_RIV590ee78223c94ab592f4aafdcc8f95ce" hidden="1">#REF!</definedName>
    <definedName name="_RIV59a67068402a4b96834019e76298a239" hidden="1">#REF!</definedName>
    <definedName name="_RIV59c40a7347f641c79a59436ba2336c59" hidden="1">#REF!</definedName>
    <definedName name="_RIV59cf941c960c44eca63b32066476ca9e" hidden="1">#REF!</definedName>
    <definedName name="_RIV5a1efa8574334ee391b93c9546911461" hidden="1">#REF!</definedName>
    <definedName name="_RIV5a82cbe6cb944aaba6bc72f5d8851a86" hidden="1">#REF!</definedName>
    <definedName name="_RIV5abbf28ba3b740dba9a4a3b79dedd763" hidden="1">#REF!</definedName>
    <definedName name="_RIV5b0df3ff5a2b498886e179b96a7e1ed9" hidden="1">#REF!</definedName>
    <definedName name="_RIV5b2698daa74440b5b2579bc86ab74436" hidden="1">#REF!</definedName>
    <definedName name="_RIV5b34acbe342340aa9b6db54c780e6a47" hidden="1">[2]Notes_Revenues_ProductsAndServi!#REF!</definedName>
    <definedName name="_RIV5b63b7511e7a47e28d82dfe51bec310e" hidden="1">#REF!</definedName>
    <definedName name="_RIV5ba650a14ae2407394fd57389cd0265f" hidden="1">#REF!</definedName>
    <definedName name="_RIV5c075fe60eb7420783eb62a954bb35bf" hidden="1">#REF!</definedName>
    <definedName name="_RIV5d2077004bcb4c0dbc4e30d9b740c04b" hidden="1">#REF!</definedName>
    <definedName name="_RIV5d25e4aebdcb4545b73286049142e69b" hidden="1">#REF!</definedName>
    <definedName name="_RIV5da148eb5f534dab955ed3abd6163745" hidden="1">#REF!</definedName>
    <definedName name="_RIV5db463b5b9ae48ff8af437f660cf8743" hidden="1">#REF!</definedName>
    <definedName name="_RIV5dc022b1be5e4eec823f5be38e5ad333" hidden="1">#REF!</definedName>
    <definedName name="_RIV5dc68d95f8d94d7694a7265affe0b5a1" hidden="1">#REF!</definedName>
    <definedName name="_RIV5de06525969244dca947e58c3c4ce61b" hidden="1">#REF!</definedName>
    <definedName name="_RIV5de072dc19894b8ea3d69c429a0f1aa4" hidden="1">#REF!</definedName>
    <definedName name="_RIV5e57eed5cd944deb9f505be48e84c460" hidden="1">#REF!</definedName>
    <definedName name="_RIV5e60c8956d344d7280cf72a380434aa3" hidden="1">#REF!</definedName>
    <definedName name="_RIV5e6bf4a02f5c499d96e0e3e04ceb52e4" hidden="1">#REF!</definedName>
    <definedName name="_RIV5ee5ce528c5848b7992ba713f6ee82c1" hidden="1">#REF!</definedName>
    <definedName name="_RIV5fb58ce056764e368114b1cf9cfe8d0f" hidden="1">#REF!</definedName>
    <definedName name="_RIV5ff7b6be9202492aad0104d01da959a7" hidden="1">#REF!</definedName>
    <definedName name="_RIV613a357614ac4156b4e894bc66ce2d47" hidden="1">#REF!</definedName>
    <definedName name="_RIV6165c268d58b41169206a950261be7ee" hidden="1">#REF!</definedName>
    <definedName name="_RIV61b3cd11fb434aaca18ed6f2b337c1d9" hidden="1">#REF!</definedName>
    <definedName name="_RIV61cf95c7376b493bb48a2e43c59efd32" hidden="1">#REF!</definedName>
    <definedName name="_RIV61f45d11ae634aa7836664f29ff6d7f4" hidden="1">[1]EX_FS_NonGAAPRec!#REF!</definedName>
    <definedName name="_RIV62a29c5f87f7403392c9a88ece295bb7" hidden="1">#REF!</definedName>
    <definedName name="_RIV62be4aaf43bc4021a4e16d26a67aa2ca" hidden="1">#REF!</definedName>
    <definedName name="_RIV6345077a36fd4017b74c98e4a795ef4c" hidden="1">#REF!</definedName>
    <definedName name="_RIV63981dab19464652b1b55b74576d283c" hidden="1">#REF!</definedName>
    <definedName name="_RIV65819d003a8342ce91783b6d82eea375" hidden="1">#REF!</definedName>
    <definedName name="_RIV6591ed016b1644e8a8689c603b418068" hidden="1">#REF!</definedName>
    <definedName name="_RIV65d50bd5adf34ae489597409a12c52b6" hidden="1">[6]Notes_Equity_StockBasedComExp!#REF!</definedName>
    <definedName name="_RIV6630dfd9484e4308ad1efafef7a09762" hidden="1">#REF!</definedName>
    <definedName name="_RIV66927042521f4882856eb8e2c7906d91" hidden="1">#REF!</definedName>
    <definedName name="_RIV67316b58286b4f478d5eecda6d9d308f" hidden="1">#REF!</definedName>
    <definedName name="_RIV675ffed04c7146a59a272a7c4c9cbee2" hidden="1">#REF!</definedName>
    <definedName name="_RIV679973a7dafa4abe9b69c1b977aad510" hidden="1">#REF!</definedName>
    <definedName name="_RIV67d96a21b5c3441aa0a6aebad99b1f57" hidden="1">#REF!</definedName>
    <definedName name="_RIV686cd2c0142f4993abe9b663d3b3f548" hidden="1">#REF!</definedName>
    <definedName name="_RIV69320844f8c14135b5367727750bb2f1" hidden="1">#REF!</definedName>
    <definedName name="_RIV69510873a95544239e81d7eec4b8c72a" hidden="1">#REF!</definedName>
    <definedName name="_RIV6ab5daf9dac44eeda59c832cc4b8fc1c" hidden="1">[6]Notes_Equity_StockBasedComExp!#REF!</definedName>
    <definedName name="_RIV6ad20faa0c7e41159b8173770f6a1814" hidden="1">#REF!</definedName>
    <definedName name="_RIV6b45e203ead14edaa12c783139f93b79" hidden="1">#REF!</definedName>
    <definedName name="_RIV6b6d0b7b5ca74c298373cc183893bc50" hidden="1">#REF!</definedName>
    <definedName name="_RIV6b81d1cbbc454ef5abd1aa63fe9d8f65" hidden="1">#REF!</definedName>
    <definedName name="_RIV6bb434be551a4662afc069f496433037" hidden="1">#REF!</definedName>
    <definedName name="_RIV6bc3d2e9d5284e3ca510bef85880546d" hidden="1">#REF!</definedName>
    <definedName name="_RIV6c3c4656d7d44d7d8d64c46531770722" hidden="1">#REF!</definedName>
    <definedName name="_RIV6c45b8be3970499aa9526b23f6f738a3" hidden="1">#REF!</definedName>
    <definedName name="_RIV6cd78252586f4fd1a2605afa55abfaf3" hidden="1">#REF!</definedName>
    <definedName name="_RIV6d0cac92477c443ea931481d939957c2" hidden="1">#REF!</definedName>
    <definedName name="_RIV6d9636e2306348c1920a5c43fe17453a" hidden="1">#REF!</definedName>
    <definedName name="_RIV6da658b99e944e2499f252520cca8544" hidden="1">#REF!</definedName>
    <definedName name="_RIV6e0c1a64703f4e858a55a543b5e6bcab" hidden="1">#REF!</definedName>
    <definedName name="_RIV6f3f22e86dec4d989306c936f47b233e" hidden="1">#REF!</definedName>
    <definedName name="_RIV6f4d799795c04152a57431af5d28106c" hidden="1">[3]MDA_NetUnitSales!#REF!</definedName>
    <definedName name="_RIV701260ed490647a9bc5329288a7dfe6d" hidden="1">[1]EX_FS_NonGAAPRec!#REF!</definedName>
    <definedName name="_RIV70200a594e8e4679ad36cb23675b9c85" hidden="1">[6]Notes_Equity_StockBasedComExp!#REF!</definedName>
    <definedName name="_RIV70467d14ec9e4e7096d891c2e8e7f5e0" hidden="1">#REF!</definedName>
    <definedName name="_RIV705bd0cdef8a400783a0d484997f95e6" hidden="1">#REF!</definedName>
    <definedName name="_RIV711d49150769444792e10eee74ce79e3" hidden="1">#REF!</definedName>
    <definedName name="_RIV7168c0e9b8c14717ad64dd64d46f4daa" hidden="1">#REF!</definedName>
    <definedName name="_RIV71d2f3f266df48f391313bdba045387f" hidden="1">#REF!</definedName>
    <definedName name="_RIV71d6b4849d9448109db0f61c63ec75b0" hidden="1">#REF!</definedName>
    <definedName name="_RIV71dbfd4062fa4a5f81d3f20efd56f232" hidden="1">#REF!</definedName>
    <definedName name="_RIV71ff861c366a4ff1a8e9413696199887" hidden="1">#REF!</definedName>
    <definedName name="_RIV7252e834c61c4fa58f83399a2b0a9fdb" hidden="1">#REF!</definedName>
    <definedName name="_RIV728addf92fed44f2aa5d319882ca02c9" hidden="1">#REF!</definedName>
    <definedName name="_RIV729450ef89354e98a8326fcbf65b1ab6" hidden="1">[2]Notes_Revenues_ProductsAndServi!#REF!</definedName>
    <definedName name="_RIV729e06b1ece647b7873ba4382a3e5947" hidden="1">#REF!</definedName>
    <definedName name="_RIV72badc9899f6400eb05f04b5bf0999d5" hidden="1">#REF!</definedName>
    <definedName name="_RIV72e5845be3a54440ae617d45cf23428c" hidden="1">#REF!</definedName>
    <definedName name="_RIV7302acabd5604d62a6ad70f5c45baec0" hidden="1">#REF!</definedName>
    <definedName name="_RIV7302bdb097e54ff4866d59debd62e586" hidden="1">[5]FS_ComprehensiveIncome!#REF!</definedName>
    <definedName name="_RIV732f827364ab42c1a15abd6f8f0f64a3" hidden="1">#REF!</definedName>
    <definedName name="_RIV73a36cfa01ff475ea4caf8f5a11572fc" hidden="1">#REF!</definedName>
    <definedName name="_RIV73dd11ebb2474c78b8f4ad16d5f30002" hidden="1">#REF!</definedName>
    <definedName name="_RIV743a36f5cc3742afa90bcf4707bde699" hidden="1">#REF!</definedName>
    <definedName name="_RIV744c8c72540b47c3b100a2d71e41ad93" hidden="1">#REF!</definedName>
    <definedName name="_RIV74a6f8a26a344de3b42e60dc0ed6c935" hidden="1">#REF!</definedName>
    <definedName name="_RIV74abeb42145842de84ec885ff60ba020" hidden="1">#REF!</definedName>
    <definedName name="_RIV752a722981e04579a634767f951a73fe" hidden="1">#REF!</definedName>
    <definedName name="_RIV7562febc317b462bbad5cdaa3337827e" hidden="1">#REF!</definedName>
    <definedName name="_RIV757cf274ce5c4840bd48bc91b2d94cbf" hidden="1">#REF!</definedName>
    <definedName name="_RIV75d8cc4c410748feb43ccae6a255d8a7" hidden="1">#REF!</definedName>
    <definedName name="_RIV762651b3c09644a7ac04032f2ea0ecdf" hidden="1">#REF!</definedName>
    <definedName name="_RIV769a8fe6e26b45dc83093507e57b7eca" hidden="1">#REF!</definedName>
    <definedName name="_RIV769ea17b10b841489262bd9223a93d5f" hidden="1">#REF!</definedName>
    <definedName name="_RIV76b315569c7d4024aeab300b9a2cca1c" hidden="1">#REF!</definedName>
    <definedName name="_RIV7701042531134715b12ea93df853f5b6" hidden="1">#REF!</definedName>
    <definedName name="_RIV7764ce9d270c4361b63f76d9d9c6e001" hidden="1">#REF!</definedName>
    <definedName name="_RIV77a77916f6e749e38d548079493b4588" hidden="1">#REF!</definedName>
    <definedName name="_RIV77c458b70cac40789417fce0b5a7c352" hidden="1">#REF!</definedName>
    <definedName name="_RIV782ce33126574b5da54b63c920968205" hidden="1">#REF!</definedName>
    <definedName name="_RIV784b02a8ea204d2a804aab92c7968225" hidden="1">#REF!</definedName>
    <definedName name="_RIV7886985284e948e6a1181e57e713627e" hidden="1">#REF!</definedName>
    <definedName name="_RIV78b84bfd72284a108e46c951a837335c" hidden="1">#REF!</definedName>
    <definedName name="_RIV78c118d932a946aa8689b15c104802d6" hidden="1">#REF!</definedName>
    <definedName name="_RIV78c1761e0d3b42fdba0c1781c9c2179e" hidden="1">#REF!</definedName>
    <definedName name="_RIV78ee44d53a2f4ff4aba191dfb401b763" hidden="1">#REF!</definedName>
    <definedName name="_RIV798f08c11d764fc2be9c06d23dd33391" hidden="1">[2]Notes_Revenues_ProductsAndServi!#REF!</definedName>
    <definedName name="_RIV79956ee37e20430cb69aedbcb738f38d" hidden="1">#REF!</definedName>
    <definedName name="_RIV7a6936293ec44a04a25ee2d06c186466" hidden="1">#REF!</definedName>
    <definedName name="_RIV7a81b1499b924d24bdba68d8c8dec963" hidden="1">#REF!</definedName>
    <definedName name="_RIV7abc6bcdc5d448b0b427830483b17779" hidden="1">#REF!</definedName>
    <definedName name="_RIV7b2fa8fef3a84124a2f33cc3e0b95434" hidden="1">[3]MDA_NetUnitSales!#REF!</definedName>
    <definedName name="_RIV7b93714475a1453db5d87f7e1a9657ee" hidden="1">#REF!</definedName>
    <definedName name="_RIV7ca0069a9b034fd3bb944ba7127ffcb7" hidden="1">#REF!</definedName>
    <definedName name="_RIV7d0c129e915a4047a15623ea323ebc24" hidden="1">[5]FS_ComprehensiveIncome!#REF!</definedName>
    <definedName name="_RIV7d293fb3f1914ce58e1a0fefd44d76c7" hidden="1">#REF!</definedName>
    <definedName name="_RIV7d47c4b9987c40238f6b97c14cfb1122" hidden="1">#REF!</definedName>
    <definedName name="_RIV7da332f0048f425399932f463b5630a1" hidden="1">#REF!</definedName>
    <definedName name="_RIV7db4ab401fe14ce2a427bb51f033e33b" hidden="1">#REF!</definedName>
    <definedName name="_RIV7e09192c849b4168bb459ed74b524e52" hidden="1">[5]FS_ComprehensiveIncome!#REF!</definedName>
    <definedName name="_RIV7e41664039a34214a1b44a9326bf1156" hidden="1">[5]FS_ComprehensiveIncome!#REF!</definedName>
    <definedName name="_RIV7e48fd29b816440bafb7f49af6ec83c6" hidden="1">#REF!</definedName>
    <definedName name="_RIV7e63c6e7ad6a4f03a5cecd682ef26bcc" hidden="1">#REF!</definedName>
    <definedName name="_RIV7ea2ef9b382d41db86bcdb2904d744f9" hidden="1">#REF!</definedName>
    <definedName name="_RIV7ec9351249374140bedf1842bcde1cb8" hidden="1">[6]Notes_Equity_StockBasedComExp!#REF!</definedName>
    <definedName name="_RIV7f09b6b84f5d416eaafe14b000ddaaf8" hidden="1">#REF!</definedName>
    <definedName name="_RIV7f32167858bb495a9808b6384365fc8c" hidden="1">#REF!</definedName>
    <definedName name="_RIV7fc49444aa7b4d1db28aa7c8b9e7567b" hidden="1">#REF!</definedName>
    <definedName name="_RIV800934a575924ed59ddd40fc74fd1870" hidden="1">#REF!</definedName>
    <definedName name="_RIV80265158e710458f9568e598cb31aef3" hidden="1">[2]Notes_Revenues_ProductsAndServi!#REF!</definedName>
    <definedName name="_RIV805d73347be34fec9eee5d4b116411e9" hidden="1">#REF!</definedName>
    <definedName name="_RIV808d9f5a0c974c75862dc2500b637db9" hidden="1">#REF!</definedName>
    <definedName name="_RIV80d34e6cdcef434cbd7c43475a4ac44c" hidden="1">#REF!</definedName>
    <definedName name="_RIV8103e1a0ef4c4ff1b946e2cd01270fa3" hidden="1">#REF!</definedName>
    <definedName name="_RIV812fa5bd477b43069b1522b330d169e7" hidden="1">#REF!</definedName>
    <definedName name="_RIV81acd931f29548dbacd0cc4ce99df7bb" hidden="1">#REF!</definedName>
    <definedName name="_RIV81b76d150f244ae8ad042f672e1417f5" hidden="1">[3]Notes_CECL_Accounts!#REF!</definedName>
    <definedName name="_RIV81c4b192fcc94b21a224cb06b2ca8d4e" hidden="1">#REF!</definedName>
    <definedName name="_RIV81ca07132e6b4add9e67b3cc097ac654" hidden="1">[1]EX_FS_NonGAAPRec!#REF!</definedName>
    <definedName name="_RIV81df8398c63a4e29914c4ceed4008317" hidden="1">#REF!</definedName>
    <definedName name="_RIV8235819be5314867a4eb5920d228af00" hidden="1">#REF!</definedName>
    <definedName name="_RIV82433108a776467e942dc127799c3b2e" hidden="1">#REF!</definedName>
    <definedName name="_RIV825bffdae860416ca1908f71ea211b4f" hidden="1">#REF!</definedName>
    <definedName name="_RIV826d6faa020d481c9dc6c3cc21307f60" hidden="1">#REF!</definedName>
    <definedName name="_RIV82c9dd6ab2d54892a1537019606c4631" hidden="1">#REF!</definedName>
    <definedName name="_RIV82f0e905101e44639340f4ba94c9d9ae" hidden="1">#REF!</definedName>
    <definedName name="_RIV82f198d6575b492db524c8048e421164" hidden="1">#REF!</definedName>
    <definedName name="_RIV83421906d40643b4b5f50ab047772941" hidden="1">#REF!</definedName>
    <definedName name="_RIV83465d4b240f464aa58d2d06d8f1ce6f" hidden="1">#REF!</definedName>
    <definedName name="_RIV83b513cfb2b741b48411a146afbe2f42" hidden="1">#REF!</definedName>
    <definedName name="_RIV83ce9388b61c4a59a9d9d60f8fefe0aa" hidden="1">#REF!</definedName>
    <definedName name="_RIV8485c978bb734a56bb56ea6a3b9629f1" hidden="1">#REF!</definedName>
    <definedName name="_RIV8505d968508a4015bc65dd92bb6736c2" hidden="1">[6]Notes_Equity_StockBasedComExp!#REF!</definedName>
    <definedName name="_RIV85927e6dba9441b898bb688a6a91667b" hidden="1">#REF!</definedName>
    <definedName name="_RIV859bf755102944ca8c9bb33b075129e3" hidden="1">#REF!</definedName>
    <definedName name="_RIV866235079617417a8d5131a5eb0257ef" hidden="1">#REF!</definedName>
    <definedName name="_RIV86ecb50a9a6242a4a89c466c48d103f9" hidden="1">#REF!</definedName>
    <definedName name="_RIV8738b42d918e4fe7b85a32f7ca5d42b9" hidden="1">#REF!</definedName>
    <definedName name="_RIV873d77f1fa75402bab1cbc88e6c36bfd" hidden="1">#REF!</definedName>
    <definedName name="_RIV87625a5d0eeb4004a8ede69031c8606a" hidden="1">#REF!</definedName>
    <definedName name="_RIV87cc7c19c86c48b2883c23fba0eea84c" hidden="1">#REF!</definedName>
    <definedName name="_RIV88065d4ff9f247cc9b714eb99df8fb21" hidden="1">#REF!</definedName>
    <definedName name="_RIV88290a5eb3b54883b86eb8de8a80c831" hidden="1">#REF!</definedName>
    <definedName name="_RIV884f7e36113c4fd1b8cc74001df80d2a" hidden="1">#REF!</definedName>
    <definedName name="_RIV8945fec91bc34eed801363ef1d50cce8" hidden="1">#REF!</definedName>
    <definedName name="_RIV894cce5934d44186b00b5d930f61eeb1" hidden="1">#REF!</definedName>
    <definedName name="_RIV8a15a7d63622489896ff8e193a97a0b4" hidden="1">#REF!</definedName>
    <definedName name="_RIV8a6114ec2eb446d0b55df3f7a14cac95" hidden="1">#REF!</definedName>
    <definedName name="_RIV8a6cbe5633944eb4910a88c25b3dcd6b" hidden="1">#REF!</definedName>
    <definedName name="_RIV8a9f4bbbe42c490b884bb694ab6edb45" hidden="1">#REF!</definedName>
    <definedName name="_RIV8ac946daf2454d888a8853f54bbd8253" hidden="1">[6]Notes_Equity_StockBasedComExp!#REF!</definedName>
    <definedName name="_RIV8ad23a59a9224da38d7eb51c89ad8b7f" hidden="1">[2]Notes_Revenues_ProductsAndServi!#REF!</definedName>
    <definedName name="_RIV8ad57321383c49c7a773854e40c41368" hidden="1">#REF!</definedName>
    <definedName name="_RIV8b828b12d10a4c7f963275dfe479de4a" hidden="1">[3]MDA_NetUnitSales!#REF!</definedName>
    <definedName name="_RIV8bb6aa54b6324ba0904bfa73def4d06b" hidden="1">#REF!</definedName>
    <definedName name="_RIV8c1fd49c19114cc9a0a1cffda24a5313" hidden="1">#REF!</definedName>
    <definedName name="_RIV8c3f4edf2dc542528eb7a1a363152cc5" hidden="1">#REF!</definedName>
    <definedName name="_RIV8c75c56a1ab74f62ac2ae4374cdd13ff" hidden="1">#REF!</definedName>
    <definedName name="_RIV8ca3e17ca2964d1da6c0764080deeb29" hidden="1">[2]Notes_Revenues_ProductsAndServi!#REF!</definedName>
    <definedName name="_RIV8d0beda84d474e0a9c74d80623ee27a8" hidden="1">#REF!</definedName>
    <definedName name="_RIV8d64e25034404e5ea96b53e2f84a9b73" hidden="1">#REF!</definedName>
    <definedName name="_RIV8d6d9b55d1c84089872017fd3745d891" hidden="1">[2]Notes_Revenues_ProductsAndServi!#REF!</definedName>
    <definedName name="_RIV8dcedb6e52994fbcb256d2e437d0571a" hidden="1">#REF!</definedName>
    <definedName name="_RIV8e083103bd38421289581ef7dbb6a72d" hidden="1">#REF!</definedName>
    <definedName name="_RIV8e6838855b4f4025a98af7ec0ab76a8b" hidden="1">#REF!</definedName>
    <definedName name="_RIV8ef3e01011fd46b4b67b8f537031b36a" hidden="1">#REF!</definedName>
    <definedName name="_RIV8f27f3215d0d431ea0a94d4882052a68" hidden="1">#REF!</definedName>
    <definedName name="_RIV8fa54eb83c4c47c481b1e41a1c83c45c" hidden="1">#REF!</definedName>
    <definedName name="_RIV8fd21e808b3c4867a9ba4ff8570de604" hidden="1">[2]Notes_Revenues_ProductsAndServi!#REF!</definedName>
    <definedName name="_RIV9002d5bfb5344771938ec0ebea4685db" hidden="1">[6]Notes_Equity_StockBasedComExp!#REF!</definedName>
    <definedName name="_RIV9023b70800524b5b80ada4da28976188" hidden="1">#REF!</definedName>
    <definedName name="_RIV904f6c3263144db39f412eb90f04f480" hidden="1">#REF!</definedName>
    <definedName name="_RIV90d14bb1e2a9443bb6a1b89c446fde9d" hidden="1">#REF!</definedName>
    <definedName name="_RIV90ff31b7e15843e2a89a958b12524f23" hidden="1">#REF!</definedName>
    <definedName name="_RIV91a8583a2a074870830579a818e19644" hidden="1">#REF!</definedName>
    <definedName name="_RIV9200afe6eafe4af5bc6bcf6fb5c22b92" hidden="1">#REF!</definedName>
    <definedName name="_RIV925b17971dd04203bbb0034bc3fd0c40" hidden="1">#REF!</definedName>
    <definedName name="_RIV9294a78d08c94c3e8aebfc8334ab3fd0" hidden="1">#REF!</definedName>
    <definedName name="_RIV937a87a517404ef79c4601dc5bec8d1f" hidden="1">#REF!</definedName>
    <definedName name="_RIV93a50d6b6a3f4881bed9bbe99eca4265" hidden="1">#REF!</definedName>
    <definedName name="_RIV93abdc303e8c4873b2e10253f066b816" hidden="1">#REF!</definedName>
    <definedName name="_RIV93b082e537044f94bd136908e3021dc1" hidden="1">#REF!</definedName>
    <definedName name="_RIV93c97e9be4f241499371a1f124382160" hidden="1">#REF!</definedName>
    <definedName name="_RIV93d3be22b2024abc997c34a5cfbebdce" hidden="1">#REF!</definedName>
    <definedName name="_RIV93f0970d78ea48bb9222277223e17dd5" hidden="1">#REF!</definedName>
    <definedName name="_RIV94d47811efe84af7ae5c5efd90bb30a9" hidden="1">#REF!</definedName>
    <definedName name="_RIV94de167ecf4d48e5b4579f2c9cd2ddf2" hidden="1">[3]MDA_NetUnitSales!#REF!</definedName>
    <definedName name="_RIV94f93bf8b6094989842f93cd4832062f" hidden="1">#REF!</definedName>
    <definedName name="_RIV954ac935adc94086b56edee31cb39397" hidden="1">#REF!</definedName>
    <definedName name="_RIV958afe2dd95e49cf9b01ede47885f574" hidden="1">#REF!</definedName>
    <definedName name="_RIV95fbb0c4b5e34ebdbd8e6fff14e487ed" hidden="1">#REF!</definedName>
    <definedName name="_RIV9604293d4e884eb39e881f17d63feea2" hidden="1">#REF!</definedName>
    <definedName name="_RIV965d1c76f91f4f588e6bca3c0d0d4fa5" hidden="1">[2]Notes_Revenues_ProductsAndServi!#REF!</definedName>
    <definedName name="_RIV96c659bb908b4d3daa2c9ce5fbed1200" hidden="1">#REF!</definedName>
    <definedName name="_RIV97275a2be4244bdcb3830dd79d5bda9b" hidden="1">#REF!</definedName>
    <definedName name="_RIV974d5c161770413fb41212ea9de61f3b" hidden="1">[5]FS_ComprehensiveIncome!#REF!</definedName>
    <definedName name="_RIV9791612d83a04a85b568d7c5ba95bbf6" hidden="1">#REF!</definedName>
    <definedName name="_RIV97a4a335f9b8494ca89541ef77a8451d" hidden="1">#REF!</definedName>
    <definedName name="_RIV97adfcef5c04412db92369f4847a1f41" hidden="1">#REF!</definedName>
    <definedName name="_RIV97d1d2f9dc3041898db2b79628673aa9" hidden="1">#REF!</definedName>
    <definedName name="_RIV98fe495e7b40407e9d72127335d89a47" hidden="1">#REF!</definedName>
    <definedName name="_RIV998de2f592e348cab66515728c52b180" hidden="1">#REF!</definedName>
    <definedName name="_RIV999dcee0c3f44afd87f1c472abb09ce7" hidden="1">#REF!</definedName>
    <definedName name="_RIV99d84f03cfb244e4815c15ab1db1ea50" hidden="1">#REF!</definedName>
    <definedName name="_RIV9a1d985577c446e28d285f305d09854b" hidden="1">#REF!</definedName>
    <definedName name="_RIV9a67b0c7a1ac41829eaaded446ed87da" hidden="1">#REF!</definedName>
    <definedName name="_RIV9aa163219cfe407b8c069d09371b5b82" hidden="1">#REF!</definedName>
    <definedName name="_RIV9ad591b78a0c4db8aeaa7ec94afc51df" hidden="1">#REF!</definedName>
    <definedName name="_RIV9aed522a55eb469c82d937fef51dd569" hidden="1">#REF!</definedName>
    <definedName name="_RIV9af0f4070cfd4bb4a7df6a2b56e9d82f" hidden="1">[5]FS_ComprehensiveIncome!#REF!</definedName>
    <definedName name="_RIV9b31dbc2a5b14650a50a0c7fc41cfeca" hidden="1">#REF!</definedName>
    <definedName name="_RIV9b903c16ad74472f89af723a9aaa04cc" hidden="1">#REF!</definedName>
    <definedName name="_RIV9c38f540332d4a9094fe862ab32cf065" hidden="1">#REF!</definedName>
    <definedName name="_RIV9c6c1f84effc45b7a6548f31853b66d2" hidden="1">#REF!</definedName>
    <definedName name="_RIV9c9b5ecf382f4adea9a5e7a1371b098f" hidden="1">#REF!</definedName>
    <definedName name="_RIV9c9dc878a1524f0281a43e9a00b3138c" hidden="1">#REF!</definedName>
    <definedName name="_RIV9cd4cf63d40b44a2ad7182640367a1fe" hidden="1">#REF!</definedName>
    <definedName name="_RIV9de2feefd28245a69bab043a2ec294b5" hidden="1">#REF!</definedName>
    <definedName name="_RIV9df1925659d2411b8c7651bb7db41248" hidden="1">#REF!</definedName>
    <definedName name="_RIV9e01969df4ec4b949f6cdc71c7a454cf" hidden="1">#REF!</definedName>
    <definedName name="_RIV9e7976d9cdde4888ac5191d630de9b75" hidden="1">#REF!</definedName>
    <definedName name="_RIV9e86015668c044cab6dbe4e3a8bbaa7a" hidden="1">#REF!</definedName>
    <definedName name="_RIV9ed1a45280e24eb285c9ba4a61ace2dc" hidden="1">#REF!</definedName>
    <definedName name="_RIV9edc54f82a8c4be0b4e91dfe9dcd2fac" hidden="1">#REF!</definedName>
    <definedName name="_RIV9f2c81ab8146458a83c78bf7d9cc7fb8" hidden="1">#REF!</definedName>
    <definedName name="_RIVa020a2a219a341a09eddb6e1327bd208" hidden="1">[1]EX_FS_NonGAAPRec!#REF!</definedName>
    <definedName name="_RIVa0939767e03d44508300474c024f4ee3" hidden="1">#REF!</definedName>
    <definedName name="_RIVa097c931aac34eecad36a8c44e3bf26d" hidden="1">#REF!</definedName>
    <definedName name="_RIVa11329adcd2d40dc82404576b3acf86c" hidden="1">#REF!</definedName>
    <definedName name="_RIVa160ff6e3fb14bce8f1881e54613f32c" hidden="1">#REF!</definedName>
    <definedName name="_RIVa1b6f80b7d524404879c8340a5251976" hidden="1">#REF!</definedName>
    <definedName name="_RIVa1cc59de5b034c34942c9022169ba332" hidden="1">#REF!</definedName>
    <definedName name="_RIVa1e16a9471274a89a0216cd2f6ac52c9" hidden="1">#REF!</definedName>
    <definedName name="_RIVa27978da810d46a6a06b70208056e1d0" hidden="1">#REF!</definedName>
    <definedName name="_RIVa2ccc27fcaf24831a25417aedded6769" hidden="1">#REF!</definedName>
    <definedName name="_RIVa2d97773cd0d46678ab19121683abf76" hidden="1">#REF!</definedName>
    <definedName name="_RIVa2f09cc3c08046e2bb6059ea0d4166db" hidden="1">#REF!</definedName>
    <definedName name="_RIVa36f4fe5c16c4903b7ea974f57e35c1a" hidden="1">[1]EX_FS_NonGAAPRec!#REF!</definedName>
    <definedName name="_RIVa3b4e50de25f40b1aa0ac284baa6328d" hidden="1">[4]EX_FS_UnitSales!#REF!</definedName>
    <definedName name="_RIVa4494d4ff67e457187d4d5c946318d29" hidden="1">#REF!</definedName>
    <definedName name="_RIVa45bf7533f654d15b9146b72496770ee" hidden="1">#REF!</definedName>
    <definedName name="_RIVa4a2ed3d252448fd80ddc4d3ffb73c81" hidden="1">#REF!</definedName>
    <definedName name="_RIVa5199fda123c451490043943490355b2" hidden="1">#REF!</definedName>
    <definedName name="_RIVa520d7100691429a8eb8a092998fa845" hidden="1">[1]EX_FS_NonGAAPRec!#REF!</definedName>
    <definedName name="_RIVa53d6053fa19423a94fe6815d22684ec" hidden="1">#REF!</definedName>
    <definedName name="_RIVa55c4b9d10b442e885ffa224b5dadfe7" hidden="1">#REF!</definedName>
    <definedName name="_RIVa5723820c2a94f69bea611e6b628c2ea" hidden="1">#REF!</definedName>
    <definedName name="_RIVa57c606a902e43bfab2c46adaebb81e8" hidden="1">#REF!</definedName>
    <definedName name="_RIVa64b942873394e469c5d9f7688996e77" hidden="1">#REF!</definedName>
    <definedName name="_RIVa664f8b75ab34f42a12b2003f11cdf8b" hidden="1">#REF!</definedName>
    <definedName name="_RIVa67b0ac037e7401a87cb0fa34b2cc2c3" hidden="1">#REF!</definedName>
    <definedName name="_RIVa6bd6f2d4feb422a88f538e0775d65d5" hidden="1">#REF!</definedName>
    <definedName name="_RIVa6ff13b1fbca4605b8a0301e2f0370f3" hidden="1">#REF!</definedName>
    <definedName name="_RIVa745404ef3f64870b018ecbc1c18499e" hidden="1">#REF!</definedName>
    <definedName name="_RIVa76053131c8d476da117ef4b7a863585" hidden="1">#REF!</definedName>
    <definedName name="_RIVa76977c90c5849ec8923c7853356caf6" hidden="1">#REF!</definedName>
    <definedName name="_RIVa79319df4747440fb3ca0ba71f197491" hidden="1">#REF!</definedName>
    <definedName name="_RIVa7aa7260be164a24b2d3fd9847b5df29" hidden="1">#REF!</definedName>
    <definedName name="_RIVa7fa174f42664fab87b632aa4b21d132" hidden="1">#REF!</definedName>
    <definedName name="_RIVa84504ea3dfa41dd887fd197768a491c" hidden="1">#REF!</definedName>
    <definedName name="_RIVa8e2087242ba4050b14dcba8a52f25c2" hidden="1">#REF!</definedName>
    <definedName name="_RIVa94e4d9e6cff4d2ab11dc194e6d0479e" hidden="1">#REF!</definedName>
    <definedName name="_RIVa95edfe875ec4a368cfd46e2e20f34aa" hidden="1">#REF!</definedName>
    <definedName name="_RIVa998d067df7d4b94956248333269a97a" hidden="1">#REF!</definedName>
    <definedName name="_RIVaa1ca8a9a8c44294b067f77525761fee" hidden="1">#REF!</definedName>
    <definedName name="_RIVabd423ed7e4448e0bb122f7f9f17cdcc" hidden="1">#REF!</definedName>
    <definedName name="_RIVabe1103ec1ce4dcabaf6ced259a3b362" hidden="1">#REF!</definedName>
    <definedName name="_RIVac0c8b3675ad4abd935fa29b7d8f24c2" hidden="1">#REF!</definedName>
    <definedName name="_RIVac5303391dc545eeaa1e183c74ef0613" hidden="1">#REF!</definedName>
    <definedName name="_RIVace64ac223d74f6f825618ff4e7d8a6d" hidden="1">#REF!</definedName>
    <definedName name="_RIVad24651b519b465f80060de2ad45b6aa" hidden="1">#REF!</definedName>
    <definedName name="_RIVad24eb056697400c8dbbedb6b06fc8b0" hidden="1">#REF!</definedName>
    <definedName name="_RIVad4fe7a59ca74efba61786319c44893e" hidden="1">#REF!</definedName>
    <definedName name="_RIVad51f0e87115456dbd4a3e1d6cccb147" hidden="1">#REF!</definedName>
    <definedName name="_RIVadfacb0155184322825246cc1ece4257" hidden="1">#REF!</definedName>
    <definedName name="_RIVae6039e845e946a89cbe1f255e3834c0" hidden="1">#REF!</definedName>
    <definedName name="_RIVaef5113ac00d4b0182a157e497f65d75" hidden="1">#REF!</definedName>
    <definedName name="_RIVaf13a10c25b04b0aa95e4d64ab58d4b5" hidden="1">#REF!</definedName>
    <definedName name="_RIVafa4d9445c6146b693472e905f6bc763" hidden="1">[4]EX_FS_UnitSales!#REF!</definedName>
    <definedName name="_RIVb0157b38f672400e84f1d8249b26eb60" hidden="1">[1]EX_FS_NonGAAPRec!#REF!</definedName>
    <definedName name="_RIVb07f8fc9e1bb4369bbd0f544f5aada54" hidden="1">#REF!</definedName>
    <definedName name="_RIVb103d0e6f76740bbb092bd614a12f085" hidden="1">#REF!</definedName>
    <definedName name="_RIVb168e19053f14cf4a69fbe9aeec18f67" hidden="1">#REF!</definedName>
    <definedName name="_RIVb17d2be422e64fce8f0aef8461d219ae" hidden="1">#REF!</definedName>
    <definedName name="_RIVb1b434f779f04ef5914dd85abf018360" hidden="1">#REF!</definedName>
    <definedName name="_RIVb1cd98c482504f6396f52c598ad98a7e" hidden="1">#REF!</definedName>
    <definedName name="_RIVb1e229f372ef4df88d4ef21be6047cca" hidden="1">[6]Notes_Equity_StockBasedComExp!#REF!</definedName>
    <definedName name="_RIVb25f3b34cdf44b358003049cc8c4a018" hidden="1">#REF!</definedName>
    <definedName name="_RIVb2d2899db3624c8c92d18df5650703e3" hidden="1">#REF!</definedName>
    <definedName name="_RIVb41243b122e344509dc0a50482e661fc" hidden="1">#REF!</definedName>
    <definedName name="_RIVb42e517f5376471cb82ed7c71519e737" hidden="1">#REF!</definedName>
    <definedName name="_RIVb4ef3cce783c46988742a20d4992c265" hidden="1">#REF!</definedName>
    <definedName name="_RIVb564051c80604c9aa8f146a397f1abad" hidden="1">#REF!</definedName>
    <definedName name="_RIVb5853171e60e420f8edeba551d87c103" hidden="1">#REF!</definedName>
    <definedName name="_RIVb5b24a9054864c2492c55ea83b2f0a2a" hidden="1">#REF!</definedName>
    <definedName name="_RIVb642057bd37948fe9f83f2f273d6f32b" hidden="1">#REF!</definedName>
    <definedName name="_RIVb6cd66f72fde461ca199d2ebf66c3f92" hidden="1">#REF!</definedName>
    <definedName name="_RIVb6e78b0c87ba44339bb813f57e81f616" hidden="1">#REF!</definedName>
    <definedName name="_RIVb7bcc286a71c46038f80d063b3068563" hidden="1">#REF!</definedName>
    <definedName name="_RIVb81f94a8e5424f8aa21ec6458344ff6a" hidden="1">#REF!</definedName>
    <definedName name="_RIVb86390ef119941d7bfc741af339526fc" hidden="1">#REF!</definedName>
    <definedName name="_RIVb86c003e7a5748539b56a16a2b14952b" hidden="1">#REF!</definedName>
    <definedName name="_RIVb8a6801a2e8441b497748321a6664095" hidden="1">#REF!</definedName>
    <definedName name="_RIVb8f133392b774084893944518baab05c" hidden="1">#REF!</definedName>
    <definedName name="_RIVb916e53ef7c3464c8f7ebd1f78a048f5" hidden="1">#REF!</definedName>
    <definedName name="_RIVb91da80868424eab912533df3c35c26d" hidden="1">#REF!</definedName>
    <definedName name="_RIVb97b6afcef6749819f5b4558433f62c0" hidden="1">#REF!</definedName>
    <definedName name="_RIVba307ddd6d9e4d208633332fd625f828" hidden="1">#REF!</definedName>
    <definedName name="_RIVba321795929f4f7ea0598794fc58d15d" hidden="1">#REF!</definedName>
    <definedName name="_RIVba5e2697efbe4e16881e4d425a6bb58b" hidden="1">#REF!</definedName>
    <definedName name="_RIVbb0920d3e7094ae3a3dbf828ce019808" hidden="1">#REF!</definedName>
    <definedName name="_RIVbb288d8b332f41e7b2749c314bbf08c5" hidden="1">#REF!</definedName>
    <definedName name="_RIVbb4ebdb6d01147bf880eda2a0cd9c9e6" hidden="1">#REF!</definedName>
    <definedName name="_RIVbb956edfe21d4c9a94fca4f963cff888" hidden="1">[1]EX_FS_NonGAAPRec!#REF!</definedName>
    <definedName name="_RIVbc0404ed29024611afad00c44d827f88" hidden="1">#REF!</definedName>
    <definedName name="_RIVbcc1c83651c34c81abe5bab34a308526" hidden="1">#REF!</definedName>
    <definedName name="_RIVbd8ee64401884665b9e21dc701780bbe" hidden="1">#REF!</definedName>
    <definedName name="_RIVbdb52ef9b42a4deb96975e9068e46cbf" hidden="1">#REF!</definedName>
    <definedName name="_RIVbdb849b5bc234588ace2f5582cbf4396" hidden="1">#REF!</definedName>
    <definedName name="_RIVbdcdf068cb3f46939f55339a9d120029" hidden="1">#REF!</definedName>
    <definedName name="_RIVbe4ca734dd4f43df9986c956df2d902a" hidden="1">#REF!</definedName>
    <definedName name="_RIVbe7b879f0b85497bb1fed3fa81056211" hidden="1">#REF!</definedName>
    <definedName name="_RIVbe85a7d087a64b60b6d18363cec35900" hidden="1">#REF!</definedName>
    <definedName name="_RIVbef5618e88964f3bae5a05ce3b6e4766" hidden="1">#REF!</definedName>
    <definedName name="_RIVbf3a888662544453bf2b3cffa1c35af0" hidden="1">[1]EX_FS_NonGAAPRec!#REF!</definedName>
    <definedName name="_RIVbf86a014defc41d0b3977a5f181f7ec5" hidden="1">#REF!</definedName>
    <definedName name="_RIVbf89ff46b6884818b7e66e5367566435" hidden="1">#REF!</definedName>
    <definedName name="_RIVbfca9f1e21d6499ca0c5fad8a07b8079" hidden="1">#REF!</definedName>
    <definedName name="_RIVbfedb8ddccd74c51b71a38890d0e198d" hidden="1">#REF!</definedName>
    <definedName name="_RIVc03862ca18fc4bdc9ffa9da81f9460ce" hidden="1">#REF!</definedName>
    <definedName name="_RIVc087fb7d93a745ff96fd1d9587c931b6" hidden="1">#REF!</definedName>
    <definedName name="_RIVc0a8a8e15cc342b3a15dffc1269f6782" hidden="1">#REF!</definedName>
    <definedName name="_RIVc10ae5f9046b450ca28e964ce49eb80b" hidden="1">[3]MDA_NetUnitSales!#REF!</definedName>
    <definedName name="_RIVc167b13a72824ae9831db0c46555a9a6" hidden="1">#REF!</definedName>
    <definedName name="_RIVc1a7958b7767480dafdde7c44f57797f" hidden="1">#REF!</definedName>
    <definedName name="_RIVc2baf86e57bc407abcb6c8e4d60fdae5" hidden="1">#REF!</definedName>
    <definedName name="_RIVc2e67ab8871841c59015fbbe4253ab2c" hidden="1">#REF!</definedName>
    <definedName name="_RIVc335cbd7faa048a09356e3de38f90e82" hidden="1">#REF!</definedName>
    <definedName name="_RIVc3cc7e70c37d48c6a045ff233f1edd54" hidden="1">#REF!</definedName>
    <definedName name="_RIVc40e243909824e2c914b50bfb0bd323d" hidden="1">#REF!</definedName>
    <definedName name="_RIVc45bf3587ac34adba3fe90ae0b3d3b4c" hidden="1">#REF!</definedName>
    <definedName name="_RIVc48043147a8d43b28a5591a6f9df63e4" hidden="1">#REF!</definedName>
    <definedName name="_RIVc5cef4adc66846549f299c207abd8f71" hidden="1">#REF!</definedName>
    <definedName name="_RIVc661fc30053f422aa56675dffc7d71c2" hidden="1">#REF!</definedName>
    <definedName name="_RIVc670d7c0ce634a7d993d379f5d8e370c" hidden="1">#REF!</definedName>
    <definedName name="_RIVc778bf2792984f68aec5d03547d2fe80" hidden="1">#REF!</definedName>
    <definedName name="_RIVc796613d04a548fe8b3c09dce462c4d6" hidden="1">#REF!</definedName>
    <definedName name="_RIVc7ac496b81e44636ac3560ad34cc4bc9" hidden="1">#REF!</definedName>
    <definedName name="_RIVc7c255b1a53f4504bc069ded9bdc1372" hidden="1">#REF!</definedName>
    <definedName name="_RIVc8756ef18a574aaf858a35a74f9fae8f" hidden="1">#REF!</definedName>
    <definedName name="_RIVc889df1a4d3840d295f7341b0da7c4b2" hidden="1">#REF!</definedName>
    <definedName name="_RIVc8d90866f43248f39d1621df7f756e98" hidden="1">#REF!</definedName>
    <definedName name="_RIVc9a185ce0a6c4a71adef235efe1e0cb1" hidden="1">#REF!</definedName>
    <definedName name="_RIVc9d080dc93ef4e02848b59035969301a" hidden="1">#REF!</definedName>
    <definedName name="_RIVc9dd1371bae544a1bab5e25ce027a493" hidden="1">#REF!</definedName>
    <definedName name="_RIVc9f416d090624e52b7ffccc8f6a743dd" hidden="1">#REF!</definedName>
    <definedName name="_RIVca28aa02cbdf4288824fabb1177accbf" hidden="1">#REF!</definedName>
    <definedName name="_RIVca63ec0dec4d4f778b79b517523a8b42" hidden="1">[3]MDA_NetUnitSales_QuarterTwo!#REF!</definedName>
    <definedName name="_RIVcafee3c192984f3cb28bc1d85241ab29" hidden="1">#REF!</definedName>
    <definedName name="_RIVcb27c03d54a4498997d4b31e84eb186c" hidden="1">#REF!</definedName>
    <definedName name="_RIVcb76fb09507546968c489533c2ed9b97" hidden="1">[5]FS_ComprehensiveIncome!#REF!</definedName>
    <definedName name="_RIVcb91ab15909c4eb58821392a09baad4b" hidden="1">#REF!</definedName>
    <definedName name="_RIVcbc7fcc7ab2242e3a17804840fe10399" hidden="1">#REF!</definedName>
    <definedName name="_RIVcc06e02f2fbf48ad9f9195ff5d025f89" hidden="1">#REF!</definedName>
    <definedName name="_RIVccd6813c9d444406aaf98f2c778615ae" hidden="1">#REF!</definedName>
    <definedName name="_RIVccf93041aeda43e9b63086ca8af782dd" hidden="1">#REF!</definedName>
    <definedName name="_RIVcd0d5d43cb734b78b8ebd4f59f2147b7" hidden="1">#REF!</definedName>
    <definedName name="_RIVcd16e2cddd6543fb811be6a52b9275cb" hidden="1">#REF!</definedName>
    <definedName name="_RIVcdd6d0027e114d57bc9ff66c856c425d" hidden="1">#REF!</definedName>
    <definedName name="_RIVce408d9679d84c4d8858a68aac8101de" hidden="1">#REF!</definedName>
    <definedName name="_RIVce42b10f6c0843728ff7ab6883e511a3" hidden="1">#REF!</definedName>
    <definedName name="_RIVce89747838fb472c8de7e0b57d3f2f2d" hidden="1">#REF!</definedName>
    <definedName name="_RIVceaef72c94cc4807a2c017c860f8beda" hidden="1">#REF!</definedName>
    <definedName name="_RIVcf1b5db842f841df9b4cf1c5d18c5d6f" hidden="1">#REF!</definedName>
    <definedName name="_RIVcf7998acc4e44e9c88f070c53c598db1" hidden="1">#REF!</definedName>
    <definedName name="_RIVcfa1344b73084f20ab57843c728c00b1" hidden="1">#REF!</definedName>
    <definedName name="_RIVcfca2ad9730b444b97cece89afbb48c1" hidden="1">[4]EX_FS_UnitSales!#REF!</definedName>
    <definedName name="_RIVd00edc94d3f247d0848c5657bc16abb4" hidden="1">#REF!</definedName>
    <definedName name="_RIVd09afd58222342548d4b82347a9febfc" hidden="1">#REF!</definedName>
    <definedName name="_RIVd0a548620a1645bfaa9d90dc5c323c7a" hidden="1">#REF!</definedName>
    <definedName name="_RIVd1066898a696457584eb766db5f77370" hidden="1">[5]FS_ComprehensiveIncome!#REF!</definedName>
    <definedName name="_RIVd1282b97090c452d876e994588ad356e" hidden="1">#REF!</definedName>
    <definedName name="_RIVd159ab1be37c4aee9a870b755de5d5cd" hidden="1">#REF!</definedName>
    <definedName name="_RIVd1ca05e7c97e477e8d9dc7da62af494d" hidden="1">#REF!</definedName>
    <definedName name="_RIVd1cf1e090d894c1d9a675b38e36d8c16" hidden="1">[2]Notes_Revenues_ProductsAndServi!#REF!</definedName>
    <definedName name="_RIVd204030d9b154afe8d9a3ce1223dfaf6" hidden="1">#REF!</definedName>
    <definedName name="_RIVd20a12efc5644dfebb79573a56b23a1f" hidden="1">#REF!</definedName>
    <definedName name="_RIVd23c9ced8e82474bbf11e566ca27a8ad" hidden="1">#REF!</definedName>
    <definedName name="_RIVd27377add7e24c20ae063a298f47b845" hidden="1">#REF!</definedName>
    <definedName name="_RIVd2879516d0a74874b5c79d01c99569fc" hidden="1">#REF!</definedName>
    <definedName name="_RIVd32da24113e24d0fadfa3190b27add76" hidden="1">#REF!</definedName>
    <definedName name="_RIVd32f90548cb2458eb3863f06a00aaad4" hidden="1">#REF!</definedName>
    <definedName name="_RIVd3852e0a4986447e976033985b3d7181" hidden="1">#REF!</definedName>
    <definedName name="_RIVd3ae054c865640ccb0e0304e21612fd5" hidden="1">#REF!</definedName>
    <definedName name="_RIVd430181b501642309bcacd99242ef89f" hidden="1">#REF!</definedName>
    <definedName name="_RIVd4ae2368d2924a7ca5f01f5106f486cb" hidden="1">#REF!</definedName>
    <definedName name="_RIVd4d478069eaf48a79f242fab1c0383a2" hidden="1">#REF!</definedName>
    <definedName name="_RIVd5180fc5116e4edaa9fb09a2e013fb43" hidden="1">#REF!</definedName>
    <definedName name="_RIVd58d35825f1d49cab01222514f370a3f" hidden="1">#REF!</definedName>
    <definedName name="_RIVd61ae5bfce4f4588b5fb2b3540d9cb8d" hidden="1">#REF!</definedName>
    <definedName name="_RIVd65b2717985648df872840c3a75299f7" hidden="1">#REF!</definedName>
    <definedName name="_RIVd6751098c3bc438282dad9d9484fb45c" hidden="1">#REF!</definedName>
    <definedName name="_RIVd67caee09aa64724ae5e94bffa3ee0e3" hidden="1">#REF!</definedName>
    <definedName name="_RIVd67d66286d8548dcadbedf0249da5feb" hidden="1">#REF!</definedName>
    <definedName name="_RIVd684716d5ad245669af2ac409250e22f" hidden="1">#REF!</definedName>
    <definedName name="_RIVd6b1ac81c9ab4c88b6855ec5ea2aa9eb" hidden="1">#REF!</definedName>
    <definedName name="_RIVd71f374a8a3448c49dc421361cb46321" hidden="1">#REF!</definedName>
    <definedName name="_RIVd74e6159ded94e73a17ce2fc6a1cf2b9" hidden="1">#REF!</definedName>
    <definedName name="_RIVd75d7d1edf9c4d0f9ac7a0da142ad46d" hidden="1">#REF!</definedName>
    <definedName name="_RIVd76ee3f8c3f84ad99df68b7ec28078ee" hidden="1">#REF!</definedName>
    <definedName name="_RIVd78e308315ba4b13b6c532e346232500" hidden="1">#REF!</definedName>
    <definedName name="_RIVd8484883fca14a9cb4944cdd5013358b" hidden="1">#REF!</definedName>
    <definedName name="_RIVd86ccf4435b847f484b6d9961ce0ea77" hidden="1">#REF!</definedName>
    <definedName name="_RIVd8b6e169993d4e31a682c29a75264249" hidden="1">[3]MDA_NetUnitSales!#REF!</definedName>
    <definedName name="_RIVd94598f27ebc4a0e91ea1d6b5dae0840" hidden="1">#REF!</definedName>
    <definedName name="_RIVd9ed763ca8494b759aa2efed426da471" hidden="1">#REF!</definedName>
    <definedName name="_RIVda01d13e516e48e0accb973466890c0f" hidden="1">#REF!</definedName>
    <definedName name="_RIVda36f51a63c241ebb72e96fb0376f802" hidden="1">[6]Notes_Equity_StockBasedComExp!#REF!</definedName>
    <definedName name="_RIVda5bae0ee03a41fdbc38d7305a4a80aa" hidden="1">[1]EX_FS_NonGAAPRec!#REF!</definedName>
    <definedName name="_RIVda81c54ba72a45cbb814e8f7f2dbf220" hidden="1">#REF!</definedName>
    <definedName name="_RIVdaba1c0d1d8f48a7a12c5e8808bc1ac5" hidden="1">#REF!</definedName>
    <definedName name="_RIVdb6b6bcfd9e9498289c3037e3772d114" hidden="1">#REF!</definedName>
    <definedName name="_RIVdd1df02e9f1e43018aab2f7c767e72f1" hidden="1">#REF!</definedName>
    <definedName name="_RIVdd62f45368f24a80853241b7388cba5d" hidden="1">#REF!</definedName>
    <definedName name="_RIVdd9d8f76c1f04cef807d9ba3adbad8ec" hidden="1">#REF!</definedName>
    <definedName name="_RIVddc5efae8e5b4097af3c9bbb6a43c310" hidden="1">#REF!</definedName>
    <definedName name="_RIVddc7c22f4adf49dfacd59d6a0953b5d7" hidden="1">[3]MDA_NetUnitSales!#REF!</definedName>
    <definedName name="_RIVddf4a20a2789498199600e58dd97b8d3" hidden="1">#REF!</definedName>
    <definedName name="_RIVde029dfe7af847fe9b20244cfb511699" hidden="1">#REF!</definedName>
    <definedName name="_RIVde5c149b63c846b8a1fb6568fa010079" hidden="1">#REF!</definedName>
    <definedName name="_RIVde720548e77e4688a9420da76cdff5c0" hidden="1">#REF!</definedName>
    <definedName name="_RIVdeb1a2f504a24fd7a0e237e72b914ee6" hidden="1">#REF!</definedName>
    <definedName name="_RIVdefb659426124f719322b7456febfc6f" hidden="1">[3]MDA_NetUnitSales_QuarterTwo!#REF!</definedName>
    <definedName name="_RIVdf134d44e2b44370a35bb6aa19465814" hidden="1">#REF!</definedName>
    <definedName name="_RIVdf490eb7015b4e3bb24f4c828801df09" hidden="1">#REF!</definedName>
    <definedName name="_RIVdf9f9c1c7ad7486995c77067cf5cd3f3" hidden="1">#REF!</definedName>
    <definedName name="_RIVe039159f198e4393b50b8b928a1fc5b4" hidden="1">#REF!</definedName>
    <definedName name="_RIVe04e8fffa4ee4246b6ed12ed9f13feeb" hidden="1">[1]EX_FS_NonGAAPRec!#REF!</definedName>
    <definedName name="_RIVe0d4344be38f43fa9cf36d26f767b86b" hidden="1">#REF!</definedName>
    <definedName name="_RIVe0f84ab34bbc4e8f92bd05be5ce851e2" hidden="1">#REF!</definedName>
    <definedName name="_RIVe107383a79fa48c2952cd142aad743a6" hidden="1">#REF!</definedName>
    <definedName name="_RIVe136bb9a861b47a48be8ee7affbde342" hidden="1">#REF!</definedName>
    <definedName name="_RIVe16475902529427f8bcffca6978766b3" hidden="1">#REF!</definedName>
    <definedName name="_RIVe1d24db2822746d9938d0fae9c0cd2a5" hidden="1">#REF!</definedName>
    <definedName name="_RIVe1fff1e6a3b2477da52884b676f1bbc1" hidden="1">#REF!</definedName>
    <definedName name="_RIVe20986794a764e7ab91a987c5c671fb1" hidden="1">#REF!</definedName>
    <definedName name="_RIVe24cc44601964f6ba078d2170ef4998d" hidden="1">[5]FS_ComprehensiveIncome!#REF!</definedName>
    <definedName name="_RIVe2516613e73c4d31b6710d237042906c" hidden="1">[1]EX_FS_NonGAAPRec!#REF!</definedName>
    <definedName name="_RIVe2a3161e48b8424a9d291b01e40cc395" hidden="1">#REF!</definedName>
    <definedName name="_RIVe34395d4872d4934b7f6ef90a7f5d26d" hidden="1">#REF!</definedName>
    <definedName name="_RIVe391ff1e59d24e9fbbdc49f2fcca9da6" hidden="1">#REF!</definedName>
    <definedName name="_RIVe42183846b624595a65faeb9ada16787" hidden="1">#REF!</definedName>
    <definedName name="_RIVe42b9c9f32684af0897682dbe014fe53" hidden="1">#REF!</definedName>
    <definedName name="_RIVe446397a8ed64f3d9de1193e37da7843" hidden="1">#REF!</definedName>
    <definedName name="_RIVe45bff6b12a0416486f9b1d5adf81ae8" hidden="1">#REF!</definedName>
    <definedName name="_RIVe47ad01541fc445c8ff7da50ccbb1f1c" hidden="1">#REF!</definedName>
    <definedName name="_RIVe4ea341c43bd4cc9805f6e5fd0b3ff86" hidden="1">#REF!</definedName>
    <definedName name="_RIVe51ee026670040b084c4cf7433a7e9b7" hidden="1">#REF!</definedName>
    <definedName name="_RIVe560bbee492844b8ae59dd7c7491f8b1" hidden="1">#REF!</definedName>
    <definedName name="_RIVe58e95086b884409b5fb760305bd5b60" hidden="1">#REF!</definedName>
    <definedName name="_RIVe5b627ad43914c3d9b48a711e70cf584" hidden="1">#REF!</definedName>
    <definedName name="_RIVe5cf4e2f70fe4dd3bd5f6b0f8a10ecc9" hidden="1">#REF!</definedName>
    <definedName name="_RIVe5e3dab0559e45b0995a9b0fedcedc81" hidden="1">#REF!</definedName>
    <definedName name="_RIVe5f986ad565e4e2789c54e57a1c21218" hidden="1">#REF!</definedName>
    <definedName name="_RIVe60b2ddc281247e5a5394c8dd9e285d7" hidden="1">#REF!</definedName>
    <definedName name="_RIVe61253bdcd8f43119773b2f3b9f6ca8b" hidden="1">#REF!</definedName>
    <definedName name="_RIVe66931c3c6b84c50961df1a90df51c43" hidden="1">#REF!</definedName>
    <definedName name="_RIVe6813a860a6449669b28c9534e3709ca" hidden="1">#REF!</definedName>
    <definedName name="_RIVe6986c216f064cd79b7084eff545728e" hidden="1">#REF!</definedName>
    <definedName name="_RIVe6baddaae4cb4e3d8e53fd584170d500" hidden="1">#REF!</definedName>
    <definedName name="_RIVe740e8af60b942b68e3e3294e73c3fd5" hidden="1">#REF!</definedName>
    <definedName name="_RIVe75586f21e3c4fe2bb2ee850dcc85dbc" hidden="1">#REF!</definedName>
    <definedName name="_RIVe7ad1ca3b6d9462888dc22cca564354e" hidden="1">#REF!</definedName>
    <definedName name="_RIVe7d816a9f39d4285bc343774704cc57e" hidden="1">#REF!</definedName>
    <definedName name="_RIVe80a4641c56d4006ac2a8b7d6d999835" hidden="1">[3]MDA_NetUnitSales_QuarterTwo!#REF!</definedName>
    <definedName name="_RIVe9fa86e01658473888552295f6eacf33" hidden="1">#REF!</definedName>
    <definedName name="_RIVea878b10cba0401e8edf88c4ecf2e7e0" hidden="1">#REF!</definedName>
    <definedName name="_RIVea970898f4464e26985e0be7f0f22c07" hidden="1">#REF!</definedName>
    <definedName name="_RIVeb41707242114db4b6e2a8e3d4159561" hidden="1">#REF!</definedName>
    <definedName name="_RIVebd2a465ea044c708be1f7ff41bd4e74" hidden="1">#REF!</definedName>
    <definedName name="_RIVebee64821db24f2c9e6723723fc9b1ad" hidden="1">#REF!</definedName>
    <definedName name="_RIVebf6d10956c5414f9ac73e3b1d602014" hidden="1">#REF!</definedName>
    <definedName name="_RIVebfc9af2c1b14c21b06129f795cffce8" hidden="1">#REF!</definedName>
    <definedName name="_RIVec02022fb9594128a737b93ad789a9c2" hidden="1">#REF!</definedName>
    <definedName name="_RIVec5aa1a22f2f49c59bb039d5fa72b57c" hidden="1">#REF!</definedName>
    <definedName name="_RIVecd773a5acfb4ab3b54e7cd17e37f491" hidden="1">#REF!</definedName>
    <definedName name="_RIVece003676a7b499188551e05b8a8f47b" hidden="1">#REF!</definedName>
    <definedName name="_RIVed7e09a992f546b28a4788f0b67f2d30" hidden="1">#REF!</definedName>
    <definedName name="_RIVedb8339bd3bd4d0084f75f08ed2971a8" hidden="1">#REF!</definedName>
    <definedName name="_RIVedd297a1eae84bae8b3b9521731be424" hidden="1">#REF!</definedName>
    <definedName name="_RIVee715010cf6c4b74a1d7e1146fae3b4f" hidden="1">#REF!</definedName>
    <definedName name="_RIVee914f771f284f44989a0d4397f31004" hidden="1">#REF!</definedName>
    <definedName name="_RIVee91c5f3f1244168a313f82bb49c6519" hidden="1">#REF!</definedName>
    <definedName name="_RIVeea3dae86bea45dfb728c26cf177fcb5" hidden="1">#REF!</definedName>
    <definedName name="_RIVef3955813a7f44cba61befc784c82027" hidden="1">[3]MDA_NetUnitSales_QuarterTwo!#REF!</definedName>
    <definedName name="_RIVef3e18ea19974b42a982a01a0a0071b0" hidden="1">#REF!</definedName>
    <definedName name="_RIVef3f7d0b39b84be992cfbce6f1f6d47c" hidden="1">#REF!</definedName>
    <definedName name="_RIVef8a4f91c4f14d5ba5bfe11b29d933ed" hidden="1">#REF!</definedName>
    <definedName name="_RIVefccc9048ea643ad9e29ec7e9642f810" hidden="1">#REF!</definedName>
    <definedName name="_RIVf005b2c55c7044c9bfb990b2dc51e91b" hidden="1">#REF!</definedName>
    <definedName name="_RIVf00723b51762456f8637bb495e1d4b98" hidden="1">#REF!</definedName>
    <definedName name="_RIVf0118ef18636452997597ea130b6e7fb" hidden="1">#REF!</definedName>
    <definedName name="_RIVf0344591cc584078a366b81904a4ed60" hidden="1">#REF!</definedName>
    <definedName name="_RIVf0c989c1ef3a4862b4ddd86532ab5d8c" hidden="1">#REF!</definedName>
    <definedName name="_RIVf13d05e38dad45239985cd7fca882558" hidden="1">#REF!</definedName>
    <definedName name="_RIVf1c079ae34fc4eeda1774156acfcf7b0" hidden="1">#REF!</definedName>
    <definedName name="_RIVf1d424473cd741ff80c024cf31a9d3b1" hidden="1">#REF!</definedName>
    <definedName name="_RIVf22e05417b774194adad39fe7d30d2d6" hidden="1">#REF!</definedName>
    <definedName name="_RIVf27c66a93c924797ba80faf22a578173" hidden="1">#REF!</definedName>
    <definedName name="_RIVf2b4a01ae1fa42ea844e91d8fbd91bc3" hidden="1">#REF!</definedName>
    <definedName name="_RIVf2e2f896843e4455aaeb80636eb08553" hidden="1">#REF!</definedName>
    <definedName name="_RIVf2f5e20ac1494f57bff2ef4940130354" hidden="1">#REF!</definedName>
    <definedName name="_RIVf35e98ca25d74f8a955c264cc0466237" hidden="1">#REF!</definedName>
    <definedName name="_RIVf3920ae5c1b1430e907fe2f4e8554699" hidden="1">#REF!</definedName>
    <definedName name="_RIVf3977bf16cfa463b9ba3d48da9b9af60" hidden="1">#REF!</definedName>
    <definedName name="_RIVf3e63266687a4b818d93fdc3d95c53ab" hidden="1">#REF!</definedName>
    <definedName name="_RIVf52db5c0fc9842929768b8a1162ff8a1" hidden="1">#REF!</definedName>
    <definedName name="_RIVf60f925d8e3148138b791fa686d5442c" hidden="1">#REF!</definedName>
    <definedName name="_RIVf6f254db377946fea3a1b77b6a12de1b" hidden="1">#REF!</definedName>
    <definedName name="_RIVf710291c45344260afe55a75d280244a" hidden="1">#REF!</definedName>
    <definedName name="_RIVf74f262431a1451481dbaedf93896949" hidden="1">#REF!</definedName>
    <definedName name="_RIVf757ce2c8cf84917b674bbd523a18840" hidden="1">#REF!</definedName>
    <definedName name="_RIVf763f0aac04948fb9e12823fa6ad0fd3" hidden="1">#REF!</definedName>
    <definedName name="_RIVf777d39c42c34310915eaf565845c067" hidden="1">#REF!</definedName>
    <definedName name="_RIVf84c8abf3ce74b948e8410a8d3fdd914" hidden="1">#REF!</definedName>
    <definedName name="_RIVf8577b5f0c244f30a13c8495f240ef35" hidden="1">[5]FS_ComprehensiveIncome!#REF!</definedName>
    <definedName name="_RIVf87f2f756f0a420292832ea490a48516" hidden="1">#REF!</definedName>
    <definedName name="_RIVf9caf70f62cc454798f6e088d21e425e" hidden="1">#REF!</definedName>
    <definedName name="_RIVf9ed5f1ff91c48b0b5f078d8f8e339f0" hidden="1">#REF!</definedName>
    <definedName name="_RIVfa0e618300e24c4385c3bf2d7ed8657a" hidden="1">#REF!</definedName>
    <definedName name="_RIVfa4de17e31ba4c979179ea5e946711e5" hidden="1">#REF!</definedName>
    <definedName name="_RIVfa965987681b42e2960ecd9105a9970c" hidden="1">#REF!</definedName>
    <definedName name="_RIVfa9ff4ee22e54473b1bfe41270fbf904" hidden="1">#REF!</definedName>
    <definedName name="_RIVfabda532977642aa9976422195dc6d49" hidden="1">[4]EX_FS_UnitSales!#REF!</definedName>
    <definedName name="_RIVfae255cd8c0d4ddbb63f390af8a1283d" hidden="1">#REF!</definedName>
    <definedName name="_RIVfaf7e718737844dc9b74ff2710186a6c" hidden="1">#REF!</definedName>
    <definedName name="_RIVfb0902ff6ece43888c7d8b19fe5a280c" hidden="1">#REF!</definedName>
    <definedName name="_RIVfb0bc58f72024316b8bf49ae3ed083eb" hidden="1">#REF!</definedName>
    <definedName name="_RIVfb12542b87304990b7850b72c6ebb511" hidden="1">#REF!</definedName>
    <definedName name="_RIVfb31d0a4786143398c57b496119d0718" hidden="1">#REF!</definedName>
    <definedName name="_RIVfbe5d2a26fe7445c83fb6a4fa6f75170" hidden="1">#REF!</definedName>
    <definedName name="_RIVfbfb8e1573d74fe0b6577f34027a8130" hidden="1">#REF!</definedName>
    <definedName name="_RIVfc2c94779c1d4b47ae513f671106dc89" hidden="1">#REF!</definedName>
    <definedName name="_RIVfcaaf0840de04bbc9e7e6ea2734049b1" hidden="1">#REF!</definedName>
    <definedName name="_RIVfcc3ea619f8b4941bbaaabe768bb7b91" hidden="1">#REF!</definedName>
    <definedName name="_RIVfcd08ebd442241398a96bca679106990" hidden="1">#REF!</definedName>
    <definedName name="_RIVfcd83905fc0e4507b2ca3f7d96723e7a" hidden="1">#REF!</definedName>
    <definedName name="_RIVfd57e52cdc9845d2b9e145c0b6054d82" hidden="1">#REF!</definedName>
    <definedName name="_RIVfdc05be71751489a8b2956407051890c" hidden="1">#REF!</definedName>
    <definedName name="_RIVfe0520868c91484493bb69c0e9e8f73e" hidden="1">#REF!</definedName>
    <definedName name="_RIVfe304372b3194c86bd7d5bcf01052707" hidden="1">#REF!</definedName>
    <definedName name="_RIVfe4e6c9929444d14bb3dce6d55c54680" hidden="1">#REF!</definedName>
    <definedName name="_RIVff30b1d22b9c4f9499e1e68e20764ee2" hidden="1">#REF!</definedName>
    <definedName name="_RIVff68e278e7c74f24a0d1e3eae1fc76b7" hidden="1">#REF!</definedName>
    <definedName name="_RIVff85b712efba45e1bb2ffb966470db5b" hidden="1">#REF!</definedName>
    <definedName name="budgettimeline" localSheetId="0">[7]CashPlan!#REF!</definedName>
    <definedName name="budgettimeline">[7]CashPlan!#REF!</definedName>
    <definedName name="Case">[8]Cover!$E$16</definedName>
    <definedName name="Circ">[8]Cover!$E$18</definedName>
    <definedName name="Company_Name">[9]Monthly_Assumptions!$A$11</definedName>
    <definedName name="Confi">[8]Cover!$I$3</definedName>
    <definedName name="Cover">[8]Cover!$B$12</definedName>
    <definedName name="CP_Longdate">[10]DateTemplate!$B$9</definedName>
    <definedName name="CPYTDPhrase">[3]DateTemplate!$B$21</definedName>
    <definedName name="CurrentPeriodEnd">[3]DateTemplate!$B$30</definedName>
    <definedName name="CY">[10]DateTemplate!$D$9</definedName>
    <definedName name="Data">[8]FactSet_Comps!$1:$1048576</definedName>
    <definedName name="Date">[11]IS_by_Dept_no_var_!$A$5</definedName>
    <definedName name="DateLookup">[3]DateTemplate!$B$92:$I$104</definedName>
    <definedName name="David" localSheetId="0">[9]Monthly_Assumptions!#REF!</definedName>
    <definedName name="David">[9]Monthly_Assumptions!#REF!</definedName>
    <definedName name="Dec_11" localSheetId="0">[7]Budget!#REF!</definedName>
    <definedName name="Dec_11">[7]Budget!#REF!</definedName>
    <definedName name="desktop_computer_costs">[12]Mthly_Assumes!$A$83:$IV$83</definedName>
    <definedName name="EX_ReconciliationAdjustments">[1]EX_FS_NonGAAPRec!#REF!</definedName>
    <definedName name="EX_ReconciliationDilutedEPS">[1]EX_FS_NonGAAPRec!#REF!</definedName>
    <definedName name="EX_ReconciliationofGAAPtoNONGAAP">[1]EX_FS_NonGAAPRec!#REF!</definedName>
    <definedName name="FS_ComprehensiveIncome">[5]FS_ComprehensiveIncome!#REF!</definedName>
    <definedName name="FutureYear_Year1">[3]DateTemplate!$D$39</definedName>
    <definedName name="FutureYear_Year2">[3]DateTemplate!$D$40</definedName>
    <definedName name="FutureYear_Year3">[3]DateTemplate!$D$41</definedName>
    <definedName name="FutureYear_Year4">[3]DateTemplate!$D$42</definedName>
    <definedName name="FutureYear_Year5">[3]DateTemplate!$D$43</definedName>
    <definedName name="FY_LongDate">[10]DateTemplate!$C$9</definedName>
    <definedName name="HEADERS">[8]FactSet_Comps!$C:$C</definedName>
    <definedName name="in_service_date">!#REF!</definedName>
    <definedName name="Income_Statement">[11]IS_by_Dept_no_var_!$A$4</definedName>
    <definedName name="IQ_CH">110000</definedName>
    <definedName name="IQ_CQ">5000</definedName>
    <definedName name="IQ_CY">10000</definedName>
    <definedName name="IQ_DAILY">500000</definedName>
    <definedName name="IQ_FH">100000</definedName>
    <definedName name="IQ_FQ">500</definedName>
    <definedName name="IQ_FY">1000</definedName>
    <definedName name="IQ_LTM">2000</definedName>
    <definedName name="IQ_MONTH">15000</definedName>
    <definedName name="IQ_NTM">6000</definedName>
    <definedName name="IQ_WEEK">50000</definedName>
    <definedName name="IQ_YTD">3000</definedName>
    <definedName name="Jamse">!#REF!</definedName>
    <definedName name="m">[9]Monthly_Assumptions!#REF!</definedName>
    <definedName name="M_38">[9]Monthly_Assumptions!#REF!</definedName>
    <definedName name="MacrsTab">!#REF!</definedName>
    <definedName name="MacrsTabb">!#REF!</definedName>
    <definedName name="MDA_AdjustedEBITDA">#REF!</definedName>
    <definedName name="MDate">[8]Cover!$E$15</definedName>
    <definedName name="MODEL">[11]Mthly_Assumes!$G$5</definedName>
    <definedName name="Month_1">[9]Monthly_Assumptions!$M$10</definedName>
    <definedName name="Month_10">[9]Monthly_Assumptions!$V$10</definedName>
    <definedName name="Month_11">[9]Monthly_Assumptions!$W$10</definedName>
    <definedName name="Month_12">[9]Monthly_Assumptions!$X$10</definedName>
    <definedName name="Month_13">[9]Monthly_Assumptions!$Z$10</definedName>
    <definedName name="Month_14">[9]Monthly_Assumptions!$AA$10</definedName>
    <definedName name="Month_15">[9]Monthly_Assumptions!$AB$10</definedName>
    <definedName name="Month_16">[9]Monthly_Assumptions!$AC$10</definedName>
    <definedName name="Month_17">[9]Monthly_Assumptions!$AD$10</definedName>
    <definedName name="Month_18">[9]Monthly_Assumptions!$AE$10</definedName>
    <definedName name="Month_19">[9]Monthly_Assumptions!$AF$10</definedName>
    <definedName name="Month_2">[9]Monthly_Assumptions!$N$10</definedName>
    <definedName name="Month_20">[9]Monthly_Assumptions!$AG$10</definedName>
    <definedName name="Month_21">[9]Monthly_Assumptions!$AH$10</definedName>
    <definedName name="Month_22">[9]Monthly_Assumptions!$AI$10</definedName>
    <definedName name="Month_23">[9]Monthly_Assumptions!$AJ$10</definedName>
    <definedName name="Month_24">[9]Monthly_Assumptions!$AK$10</definedName>
    <definedName name="Month_25">[9]Monthly_Assumptions!$AM$10</definedName>
    <definedName name="Month_26">[9]Monthly_Assumptions!$AN$10</definedName>
    <definedName name="Month_27">[9]Monthly_Assumptions!$AO$10</definedName>
    <definedName name="Month_28">[9]Monthly_Assumptions!$AP$10</definedName>
    <definedName name="Month_29">[9]Monthly_Assumptions!$AQ$10</definedName>
    <definedName name="Month_3">[9]Monthly_Assumptions!$O$10</definedName>
    <definedName name="Month_30">[9]Monthly_Assumptions!$AR$10</definedName>
    <definedName name="Month_31">[9]Monthly_Assumptions!$AS$10</definedName>
    <definedName name="Month_32">[9]Monthly_Assumptions!$AT$10</definedName>
    <definedName name="Month_33">[9]Monthly_Assumptions!$AU$10</definedName>
    <definedName name="Month_34">[9]Monthly_Assumptions!$AV$10</definedName>
    <definedName name="Month_35">[9]Monthly_Assumptions!$AW$10</definedName>
    <definedName name="Month_36">[9]Monthly_Assumptions!$AX$10</definedName>
    <definedName name="Month_37">[9]Monthly_Assumptions!#REF!</definedName>
    <definedName name="Month_38">[9]Monthly_Assumptions!#REF!</definedName>
    <definedName name="Month_39">[9]Monthly_Assumptions!#REF!</definedName>
    <definedName name="Month_4">[9]Monthly_Assumptions!$P$10</definedName>
    <definedName name="Month_40">[9]Monthly_Assumptions!#REF!</definedName>
    <definedName name="Month_41">[9]Monthly_Assumptions!#REF!</definedName>
    <definedName name="Month_42">[9]Monthly_Assumptions!#REF!</definedName>
    <definedName name="Month_43">[9]Monthly_Assumptions!#REF!</definedName>
    <definedName name="Month_44">[9]Monthly_Assumptions!#REF!</definedName>
    <definedName name="Month_45">[9]Monthly_Assumptions!#REF!</definedName>
    <definedName name="Month_46">[9]Monthly_Assumptions!#REF!</definedName>
    <definedName name="Month_47">[9]Monthly_Assumptions!#REF!</definedName>
    <definedName name="Month_48">[9]Monthly_Assumptions!#REF!</definedName>
    <definedName name="Month_49">[9]Monthly_Assumptions!#REF!</definedName>
    <definedName name="Month_5">[9]Monthly_Assumptions!$Q$10</definedName>
    <definedName name="Month_50">[9]Monthly_Assumptions!#REF!</definedName>
    <definedName name="Month_51">[9]Monthly_Assumptions!#REF!</definedName>
    <definedName name="Month_52">[9]Monthly_Assumptions!#REF!</definedName>
    <definedName name="Month_53">[9]Monthly_Assumptions!#REF!</definedName>
    <definedName name="Month_54">[9]Monthly_Assumptions!#REF!</definedName>
    <definedName name="Month_55">[9]Monthly_Assumptions!#REF!</definedName>
    <definedName name="Month_56">[9]Monthly_Assumptions!#REF!</definedName>
    <definedName name="Month_57">[9]Monthly_Assumptions!#REF!</definedName>
    <definedName name="Month_58">[9]Monthly_Assumptions!#REF!</definedName>
    <definedName name="Month_59">[9]Monthly_Assumptions!#REF!</definedName>
    <definedName name="Month_6">[9]Monthly_Assumptions!$R$10</definedName>
    <definedName name="Month_60">[9]Monthly_Assumptions!#REF!</definedName>
    <definedName name="Month_7">[9]Monthly_Assumptions!$S$10</definedName>
    <definedName name="Month_8">[9]Monthly_Assumptions!$T$10</definedName>
    <definedName name="Month_9">[9]Monthly_Assumptions!$U$10</definedName>
    <definedName name="NetCarryingAmount_Note">[3]Notes_ConvertibleNote!$J$17+[3]Notes_ConvertibleNote!$A$13:$F$19</definedName>
    <definedName name="Notes_Equity_StockBasedComExp">[6]Notes_Equity_StockBasedComExp!#REF!</definedName>
    <definedName name="Notes_Revenues_ProductAndServices_YTD">[2]Notes_Revenues_ProductsAndServi!#REF!</definedName>
    <definedName name="Notes_Revenues_ProductsAndServices_QTD">[2]Notes_Revenues_ProductsAndServi!#REF!</definedName>
    <definedName name="office_desk_setup_per_hire">[12]Mthly_Assumes!$A$84:$IV$84</definedName>
    <definedName name="Period_End">[3]DateTemplate!$B$92:$B$104</definedName>
    <definedName name="PeriodLookup">[3]DateTemplate!$J$92:$M$96</definedName>
    <definedName name="_xlnm.Print_Area" localSheetId="0">'Trending_Schedule_Q3''23'!$A$1:$Q$1609</definedName>
    <definedName name="PY">[10]DateTemplate!$B$15</definedName>
    <definedName name="QTD_LC3">[10]DateTemplate!$B$19</definedName>
    <definedName name="QTD_lowercase">[3]DateTemplate!$D$19</definedName>
    <definedName name="Quarter1">[3]DateTemplate!$B$24</definedName>
    <definedName name="Quarter2">[3]DateTemplate!$B$25</definedName>
    <definedName name="Quarter3">[3]DateTemplate!$B$26</definedName>
    <definedName name="Quarter4">[3]DateTemplate!$B$27</definedName>
    <definedName name="reportperiod">!#REF!</definedName>
    <definedName name="SecondPY">[3]DateTemplate!$B$16</definedName>
    <definedName name="Serial_CY">[3]DateTemplate!$B$132</definedName>
    <definedName name="Serial_CY_Q1">[3]DateTemplate!$B$133</definedName>
    <definedName name="Serial_CY_Q2">[3]DateTemplate!$B$134</definedName>
    <definedName name="Serial_CY_Q3">[3]DateTemplate!$B$135</definedName>
    <definedName name="Serial_CY_Q4">[3]DateTemplate!$B$136</definedName>
    <definedName name="Serial_FY_Lookup">[3]DateTemplate!$B$116:$J$127</definedName>
    <definedName name="Serial_PY">[3]DateTemplate!$C$132</definedName>
    <definedName name="Serial_PY_Q1">[3]DateTemplate!$C$133</definedName>
    <definedName name="Serial_PY_Q2">[3]DateTemplate!$C$134</definedName>
    <definedName name="Serial_PY_Q3">[3]DateTemplate!$C$135</definedName>
    <definedName name="Serial_PY_Q4">[3]DateTemplate!$C$136</definedName>
    <definedName name="shareholderinfo">[13]Shareholder_Info!$A$2:$A$40</definedName>
    <definedName name="software_per_hire">[12]Mthly_Assumes!$A$85:$IV$85</definedName>
    <definedName name="t">[9]Monthly_Assumptions!#REF!</definedName>
    <definedName name="VDate">[8]Cover!$E$17</definedName>
    <definedName name="xx">[14]DateTemplate!$B$19</definedName>
    <definedName name="Year_1">[9]Monthly_Assumptions!$B$26</definedName>
    <definedName name="Year_2">[9]Monthly_Assumptions!$B$27</definedName>
    <definedName name="Year_3">[9]Monthly_Assumptions!$B$28</definedName>
    <definedName name="Year_4">[9]Monthly_Assumptions!$B$29</definedName>
    <definedName name="Year_5">[9]Monthly_Assumptions!$B$30</definedName>
    <definedName name="Year_6">[9]Monthly_Assumptions!$B$31</definedName>
    <definedName name="Years">[3]DateTemplate!$A$92:$A$106</definedName>
    <definedName name="YTD_CY_PY">[3]DateTemplate!$E$20</definedName>
    <definedName name="YTD_LC3">[10]DateTemplate!$E$9</definedName>
    <definedName name="YTD_lowercase">[15]DateTemplate!$D$20</definedName>
    <definedName name="YTD_NineMonths">[3]DateTemplate!$B$23</definedName>
    <definedName name="YTD_SixMonths">[3]DateTemplate!$B$22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180" i="2" l="1"/>
  <c r="W180" i="2"/>
  <c r="V178" i="2"/>
  <c r="W178" i="2"/>
  <c r="X178" i="2"/>
  <c r="Q157" i="2"/>
  <c r="R157" i="2"/>
  <c r="S157" i="2"/>
  <c r="T157" i="2"/>
  <c r="V157" i="2"/>
  <c r="W157" i="2"/>
  <c r="X155" i="2"/>
  <c r="X153" i="2"/>
  <c r="X152" i="2"/>
  <c r="X48" i="2"/>
  <c r="Q52" i="2"/>
  <c r="R52" i="2"/>
  <c r="S52" i="2"/>
  <c r="T52" i="2"/>
  <c r="V52" i="2"/>
  <c r="X49" i="2"/>
  <c r="X47" i="2"/>
  <c r="X46" i="2"/>
  <c r="X45" i="2"/>
  <c r="X44" i="2"/>
  <c r="Q35" i="2"/>
  <c r="R35" i="2"/>
  <c r="S35" i="2"/>
  <c r="T35" i="2"/>
  <c r="V35" i="2"/>
  <c r="W35" i="2"/>
  <c r="V6" i="2"/>
  <c r="W6" i="2"/>
  <c r="W212" i="2"/>
  <c r="V212" i="2"/>
  <c r="X212" i="2"/>
  <c r="W205" i="2"/>
  <c r="V205" i="2"/>
  <c r="X205" i="2"/>
  <c r="X197" i="2"/>
  <c r="W192" i="2"/>
  <c r="V192" i="2"/>
  <c r="X192" i="2"/>
  <c r="W189" i="2"/>
  <c r="V189" i="2"/>
  <c r="X196" i="2"/>
  <c r="X195" i="2"/>
  <c r="X183" i="2"/>
  <c r="X182" i="2"/>
  <c r="X169" i="2"/>
  <c r="I156" i="2"/>
  <c r="K156" i="2" s="1"/>
  <c r="F156" i="2"/>
  <c r="X147" i="2"/>
  <c r="W144" i="2"/>
  <c r="V144" i="2"/>
  <c r="X144" i="2"/>
  <c r="W135" i="2"/>
  <c r="V135" i="2"/>
  <c r="W123" i="2"/>
  <c r="V123" i="2"/>
  <c r="W101" i="2"/>
  <c r="V101" i="2"/>
  <c r="X99" i="2"/>
  <c r="X90" i="2"/>
  <c r="X98" i="2" s="1"/>
  <c r="X101" i="2" s="1"/>
  <c r="X83" i="2"/>
  <c r="X82" i="2"/>
  <c r="X71" i="2"/>
  <c r="X81" i="2" s="1"/>
  <c r="X57" i="2"/>
  <c r="X56" i="2"/>
  <c r="X55" i="2"/>
  <c r="X58" i="2" s="1"/>
  <c r="W51" i="2"/>
  <c r="W52" i="2" s="1"/>
  <c r="W34" i="2"/>
  <c r="W9" i="2"/>
  <c r="V9" i="2"/>
  <c r="T9" i="2"/>
  <c r="S9" i="2"/>
  <c r="R9" i="2"/>
  <c r="Q9" i="2"/>
  <c r="X6" i="2"/>
  <c r="X213" i="2" l="1"/>
  <c r="X8" i="2"/>
  <c r="X13" i="2"/>
  <c r="X14" i="2" s="1"/>
  <c r="X16" i="2" s="1"/>
  <c r="X18" i="2" s="1"/>
  <c r="X135" i="2"/>
  <c r="X162" i="2"/>
  <c r="X181" i="2"/>
  <c r="X175" i="2"/>
  <c r="X9" i="2"/>
  <c r="X189" i="2"/>
  <c r="X19" i="2" l="1"/>
  <c r="X24" i="2"/>
  <c r="X194" i="2"/>
  <c r="X193" i="2"/>
  <c r="X34" i="2" l="1"/>
  <c r="X35" i="2" s="1"/>
  <c r="X105" i="2"/>
  <c r="X123" i="2" s="1"/>
  <c r="X39" i="2"/>
  <c r="X43" i="2" s="1"/>
  <c r="X51" i="2" s="1"/>
  <c r="X52" i="2" s="1"/>
  <c r="X179" i="2"/>
  <c r="X180" i="2" s="1"/>
  <c r="X151" i="2" l="1"/>
  <c r="X154" i="2" s="1"/>
  <c r="X157" i="2" s="1"/>
  <c r="X146" i="2"/>
  <c r="X148" i="2" s="1"/>
</calcChain>
</file>

<file path=xl/sharedStrings.xml><?xml version="1.0" encoding="utf-8"?>
<sst xmlns="http://schemas.openxmlformats.org/spreadsheetml/2006/main" count="226" uniqueCount="207">
  <si>
    <t>Axon Enterprise, Inc. (NASDAQ:AXON)</t>
  </si>
  <si>
    <t>Q1'19</t>
  </si>
  <si>
    <t>Q2'19</t>
  </si>
  <si>
    <t>Q3'19</t>
  </si>
  <si>
    <t>Q4'19</t>
  </si>
  <si>
    <t>FY'2019</t>
  </si>
  <si>
    <t>Q1'20</t>
  </si>
  <si>
    <t>Q2'20</t>
  </si>
  <si>
    <t>Q3'20</t>
  </si>
  <si>
    <t>Q4'20</t>
  </si>
  <si>
    <t>FY'2020</t>
  </si>
  <si>
    <t>Q1'21</t>
  </si>
  <si>
    <t>Q2'21</t>
  </si>
  <si>
    <t>Q3'21</t>
  </si>
  <si>
    <t>Q4'21</t>
  </si>
  <si>
    <t>FY'2021</t>
  </si>
  <si>
    <t>Q1'22</t>
  </si>
  <si>
    <t>Q2' 22</t>
  </si>
  <si>
    <t>Q3' 22</t>
  </si>
  <si>
    <t>Q4' 22</t>
  </si>
  <si>
    <t>FY'2022</t>
  </si>
  <si>
    <t>Q1'2023</t>
  </si>
  <si>
    <t>Q2'2023</t>
  </si>
  <si>
    <t>Q3' 23</t>
  </si>
  <si>
    <t>Consolidated Income Statement</t>
  </si>
  <si>
    <t>Net sales ('000)</t>
  </si>
  <si>
    <t xml:space="preserve">   Yoy Rev Growth %</t>
  </si>
  <si>
    <t>Cost of products sold and services delivered</t>
  </si>
  <si>
    <t>Gross margin</t>
  </si>
  <si>
    <t xml:space="preserve">   Gross margin %</t>
  </si>
  <si>
    <t>Operating expenses:</t>
  </si>
  <si>
    <t xml:space="preserve">   Sales, general and administrative</t>
  </si>
  <si>
    <t xml:space="preserve">   Research and development</t>
  </si>
  <si>
    <t>Total operating expenses</t>
  </si>
  <si>
    <t>Income (loss) from operations</t>
  </si>
  <si>
    <t>Interest and other income (expense), net</t>
  </si>
  <si>
    <t>Income (loss) before provision for income taxes</t>
  </si>
  <si>
    <t>Provision for (benefit from) income taxes</t>
  </si>
  <si>
    <t>Net income (loss)</t>
  </si>
  <si>
    <t>Net income (loss) per diluted share</t>
  </si>
  <si>
    <t>Diluted shares outstanding (except in loss quarters, where basic shares outstanding is presented)</t>
  </si>
  <si>
    <t>Non-GAAP Metrics</t>
  </si>
  <si>
    <t>GAAP to Non-GAAP reconciliation</t>
  </si>
  <si>
    <t>GAAP net income (loss)</t>
  </si>
  <si>
    <t>Non-GAAP adjustments</t>
  </si>
  <si>
    <t>Stock-based compensation expense</t>
  </si>
  <si>
    <t>Loss on disposal, abandonment, and impairment of property, equipment and intangible assets, net</t>
  </si>
  <si>
    <t>Costs related to FTC litigation</t>
  </si>
  <si>
    <t>Transaction costs related to strategic investments and acquisitions</t>
  </si>
  <si>
    <t>Insurance recoveries</t>
  </si>
  <si>
    <t xml:space="preserve">Net realized and unrealized (gains) loss on strategic investments and marketable securities </t>
  </si>
  <si>
    <t>Payroll taxes related to XSPP vesting and CEO Award option exercises</t>
  </si>
  <si>
    <t>Income tax effects</t>
  </si>
  <si>
    <r>
      <t xml:space="preserve">Non-GAAP net income (loss) </t>
    </r>
    <r>
      <rPr>
        <vertAlign val="superscript"/>
        <sz val="11"/>
        <color rgb="FF000000"/>
        <rFont val="Calibri"/>
        <family val="2"/>
        <scheme val="minor"/>
      </rPr>
      <t>(1)</t>
    </r>
  </si>
  <si>
    <r>
      <t xml:space="preserve">Non-GAAP EPS </t>
    </r>
    <r>
      <rPr>
        <vertAlign val="superscript"/>
        <sz val="11"/>
        <color rgb="FF000000"/>
        <rFont val="Calibri"/>
        <family val="2"/>
        <scheme val="minor"/>
      </rPr>
      <t>(2)</t>
    </r>
  </si>
  <si>
    <t>Diluted share count used to calculate non-GAAP EPS</t>
  </si>
  <si>
    <t>Adjusted EBITDA</t>
  </si>
  <si>
    <t>Net Income (loss)</t>
  </si>
  <si>
    <t>Depreciation and amortization</t>
  </si>
  <si>
    <t>Interest Expense (Income), Net</t>
  </si>
  <si>
    <r>
      <t xml:space="preserve">EBITDA </t>
    </r>
    <r>
      <rPr>
        <vertAlign val="superscript"/>
        <sz val="11"/>
        <color rgb="FF000000"/>
        <rFont val="Calibri"/>
        <family val="2"/>
        <scheme val="minor"/>
      </rPr>
      <t>(3)</t>
    </r>
  </si>
  <si>
    <t>Net realized and unrealized (gains) losses on strategic investments and marketable securities</t>
  </si>
  <si>
    <r>
      <t xml:space="preserve">Adjusted EBITDA </t>
    </r>
    <r>
      <rPr>
        <vertAlign val="superscript"/>
        <sz val="11"/>
        <color rgb="FF000000"/>
        <rFont val="Calibri"/>
        <family val="2"/>
        <scheme val="minor"/>
      </rPr>
      <t>(4)</t>
    </r>
  </si>
  <si>
    <t>Adjusted EBITDA margin %</t>
  </si>
  <si>
    <t>Composition of stock compensation expense</t>
  </si>
  <si>
    <t>Cost of product and service sales</t>
  </si>
  <si>
    <t>Sales, general and administrative</t>
  </si>
  <si>
    <t>Research and development</t>
  </si>
  <si>
    <t>Total stock compensation expense</t>
  </si>
  <si>
    <t>Balance Sheet</t>
  </si>
  <si>
    <t>Consolidated Balance Sheet</t>
  </si>
  <si>
    <t>Assets</t>
  </si>
  <si>
    <t>Current assets:</t>
  </si>
  <si>
    <t xml:space="preserve">   Cash and cash equivalents</t>
  </si>
  <si>
    <t xml:space="preserve">   Short-term investments</t>
  </si>
  <si>
    <t xml:space="preserve">   Marketable securities</t>
  </si>
  <si>
    <t xml:space="preserve">   Accounts and notes receivable, net</t>
  </si>
  <si>
    <t xml:space="preserve">   Contract assets, net</t>
  </si>
  <si>
    <t xml:space="preserve">   Inventory, net</t>
  </si>
  <si>
    <t xml:space="preserve">   Prepaid expenses and other current assets</t>
  </si>
  <si>
    <t xml:space="preserve">     Total current assets</t>
  </si>
  <si>
    <t xml:space="preserve">   Property and equipment, net</t>
  </si>
  <si>
    <t xml:space="preserve">   Deferred tax assets, net</t>
  </si>
  <si>
    <t xml:space="preserve">   Intangible assets, net</t>
  </si>
  <si>
    <t xml:space="preserve">   Goodwill</t>
  </si>
  <si>
    <t xml:space="preserve">   Long-term investments</t>
  </si>
  <si>
    <t xml:space="preserve">   Long-term notes receivable, net</t>
  </si>
  <si>
    <t xml:space="preserve">   Long-term contract assets, net</t>
  </si>
  <si>
    <t xml:space="preserve">   Strategic investments</t>
  </si>
  <si>
    <t xml:space="preserve">   Other long-term assets</t>
  </si>
  <si>
    <t>Total assets</t>
  </si>
  <si>
    <t>Liabilities and stockholder's equity</t>
  </si>
  <si>
    <t>Current liabilities:</t>
  </si>
  <si>
    <t xml:space="preserve">   Accounts payable</t>
  </si>
  <si>
    <t xml:space="preserve">   Accrued liabilities</t>
  </si>
  <si>
    <t xml:space="preserve">   Current portion of deferred revenue</t>
  </si>
  <si>
    <t xml:space="preserve">   Customer deposits</t>
  </si>
  <si>
    <t xml:space="preserve">   Other current liabilities</t>
  </si>
  <si>
    <t xml:space="preserve">     Total current liabilities</t>
  </si>
  <si>
    <t xml:space="preserve">   Deferred revenue, net of current portion</t>
  </si>
  <si>
    <t xml:space="preserve">   Liability for unrecognized tax benefits</t>
  </si>
  <si>
    <t xml:space="preserve">   Long-term deferred compensation</t>
  </si>
  <si>
    <t xml:space="preserve">   Convertible notes, net</t>
  </si>
  <si>
    <t xml:space="preserve">   Deferred tax liability, net</t>
  </si>
  <si>
    <t xml:space="preserve">   Long-term lease liabilities </t>
  </si>
  <si>
    <t xml:space="preserve">   Other long-term liabilities</t>
  </si>
  <si>
    <t xml:space="preserve">     Total liabilities</t>
  </si>
  <si>
    <t>Total stock holders equity</t>
  </si>
  <si>
    <t>Total liabilities &amp; stockholders equity</t>
  </si>
  <si>
    <t>Consolidated Cash Flow Statement</t>
  </si>
  <si>
    <t>Operating cash flow:</t>
  </si>
  <si>
    <t>Adjustments to reconcile net income (loss) to net cash provided by operating activities:</t>
  </si>
  <si>
    <t xml:space="preserve">   Stock-based compensation</t>
  </si>
  <si>
    <t xml:space="preserve">   Deferred income taxes</t>
  </si>
  <si>
    <t xml:space="preserve">   Realized and unrealized (gains) loss on strategic investments and marketable securities, net</t>
  </si>
  <si>
    <t xml:space="preserve">   Depreciation and amortization</t>
  </si>
  <si>
    <t xml:space="preserve">   Bond amortization</t>
  </si>
  <si>
    <t xml:space="preserve">   Noncash lease expense</t>
  </si>
  <si>
    <t xml:space="preserve">   Unrecognized tax benefits</t>
  </si>
  <si>
    <t xml:space="preserve">   Amortization of debt issuance cost</t>
  </si>
  <si>
    <t xml:space="preserve">   Coupon interest expense</t>
  </si>
  <si>
    <t xml:space="preserve">   Other noncash items</t>
  </si>
  <si>
    <t>Change in assets and liabilities</t>
  </si>
  <si>
    <t xml:space="preserve">   Accounts and notes receivable and contract assets</t>
  </si>
  <si>
    <t xml:space="preserve">   Inventory</t>
  </si>
  <si>
    <t xml:space="preserve">   Prepaid expenses and other assets</t>
  </si>
  <si>
    <t xml:space="preserve">   Accounts payable, accrued and other liabilities</t>
  </si>
  <si>
    <t xml:space="preserve">   Deferred revenue</t>
  </si>
  <si>
    <t>Net cash provided by (used in) operating activities</t>
  </si>
  <si>
    <t>Investing cash flow:</t>
  </si>
  <si>
    <t xml:space="preserve">   Purchases of investments</t>
  </si>
  <si>
    <t xml:space="preserve">   Proceeds from call / maturity of investments</t>
  </si>
  <si>
    <t>Exercise of warrants from strategic investments</t>
  </si>
  <si>
    <t xml:space="preserve">   Proceeds from sale of strategic investments</t>
  </si>
  <si>
    <t xml:space="preserve">   Purchases of property and equipment</t>
  </si>
  <si>
    <t xml:space="preserve">   Purchases of intangible assets</t>
  </si>
  <si>
    <t xml:space="preserve">   Proceeds from disposal of property and equipment</t>
  </si>
  <si>
    <t xml:space="preserve">   Business acquisitions, net of cash acquired</t>
  </si>
  <si>
    <t>Net cash provided by (used in) investing activities</t>
  </si>
  <si>
    <t>Financing cash flow</t>
  </si>
  <si>
    <t xml:space="preserve">   Net proceeds from equity offering</t>
  </si>
  <si>
    <t xml:space="preserve">   Proceeds from options exercised</t>
  </si>
  <si>
    <t xml:space="preserve">   Income and payroll tax payments for net-settled stock awards</t>
  </si>
  <si>
    <t xml:space="preserve">   Proceeds from issuance of convertible senior notes</t>
  </si>
  <si>
    <t xml:space="preserve">   Proceeds from issuance of warrants</t>
  </si>
  <si>
    <t xml:space="preserve">   Purchase of convertible note hedge</t>
  </si>
  <si>
    <t>Net cash provided by (used in) financing activities</t>
  </si>
  <si>
    <t>Effect of exchange rate changes on cash and cash equivalents</t>
  </si>
  <si>
    <t>Net increase (decrease) in cash and cash equivalents</t>
  </si>
  <si>
    <t>Cash and cash equivalents, beginning of period</t>
  </si>
  <si>
    <t>Cash and cash equivalents, end of period</t>
  </si>
  <si>
    <t>Free cash flow</t>
  </si>
  <si>
    <t>Purchases of property and equipment</t>
  </si>
  <si>
    <t>Purchases of intangible assets</t>
  </si>
  <si>
    <r>
      <t xml:space="preserve">Free cash flow, a non-GAAP measure </t>
    </r>
    <r>
      <rPr>
        <vertAlign val="superscript"/>
        <sz val="11"/>
        <color rgb="FF000000"/>
        <rFont val="Calibri"/>
        <family val="2"/>
        <scheme val="minor"/>
      </rPr>
      <t>(5)</t>
    </r>
  </si>
  <si>
    <t xml:space="preserve"> Bond premium amortization</t>
  </si>
  <si>
    <t xml:space="preserve">Net campus investment </t>
  </si>
  <si>
    <r>
      <t xml:space="preserve">Adjusted free cash flow, a non-GAAP measure </t>
    </r>
    <r>
      <rPr>
        <vertAlign val="superscript"/>
        <sz val="11"/>
        <color rgb="FF000000"/>
        <rFont val="Calibri"/>
        <family val="2"/>
        <scheme val="minor"/>
      </rPr>
      <t>(6)</t>
    </r>
  </si>
  <si>
    <t>Revenue by geography</t>
  </si>
  <si>
    <t>United States</t>
  </si>
  <si>
    <t>Other countries</t>
  </si>
  <si>
    <t>Total</t>
  </si>
  <si>
    <r>
      <rPr>
        <b/>
        <sz val="11"/>
        <color rgb="FFFFFFFF"/>
        <rFont val="Calibri"/>
        <family val="2"/>
      </rPr>
      <t xml:space="preserve">Forward-Looking Performance Indicators </t>
    </r>
    <r>
      <rPr>
        <b/>
        <i/>
        <sz val="11"/>
        <color rgb="FFFFFFFF"/>
        <rFont val="Calibri"/>
        <family val="2"/>
      </rPr>
      <t>(in millions)</t>
    </r>
  </si>
  <si>
    <r>
      <t xml:space="preserve">Annual recurring revenue </t>
    </r>
    <r>
      <rPr>
        <vertAlign val="superscript"/>
        <sz val="11"/>
        <color rgb="FF000000"/>
        <rFont val="Calibri"/>
        <family val="2"/>
        <scheme val="minor"/>
      </rPr>
      <t>(7)</t>
    </r>
  </si>
  <si>
    <r>
      <t>Total company future contracted revenue</t>
    </r>
    <r>
      <rPr>
        <vertAlign val="superscript"/>
        <sz val="11"/>
        <color rgb="FF000000"/>
        <rFont val="Calibri"/>
        <family val="2"/>
        <scheme val="minor"/>
      </rPr>
      <t xml:space="preserve"> (8)</t>
    </r>
  </si>
  <si>
    <r>
      <t xml:space="preserve"> Net Revenue Retention </t>
    </r>
    <r>
      <rPr>
        <vertAlign val="superscript"/>
        <sz val="11"/>
        <color rgb="FF000000"/>
        <rFont val="Calibri"/>
        <family val="2"/>
        <scheme val="minor"/>
      </rPr>
      <t>(9)</t>
    </r>
  </si>
  <si>
    <t>Percentage of TASER devices sold on a recurring payment plan</t>
  </si>
  <si>
    <t>Reportable segments</t>
  </si>
  <si>
    <t>TASER</t>
  </si>
  <si>
    <t>Net sales from products</t>
  </si>
  <si>
    <t>Net sales from services</t>
  </si>
  <si>
    <t>Net sales</t>
  </si>
  <si>
    <t>Cost of product sales</t>
  </si>
  <si>
    <t>Cost of service sales</t>
  </si>
  <si>
    <t>Cost of sales</t>
  </si>
  <si>
    <t>Gross margin % overall</t>
  </si>
  <si>
    <t>Gross margin % product</t>
  </si>
  <si>
    <t>Gross margin % service</t>
  </si>
  <si>
    <t>R&amp;D</t>
  </si>
  <si>
    <t>Software &amp; Sensors</t>
  </si>
  <si>
    <t>Net sales from products (Sensors and other)</t>
  </si>
  <si>
    <t>Net sales from services (Axon Cloud)</t>
  </si>
  <si>
    <t>Cost of products sold</t>
  </si>
  <si>
    <t>Cost of services delivered</t>
  </si>
  <si>
    <t>Gross margin overall %</t>
  </si>
  <si>
    <t>Revenue by product line</t>
  </si>
  <si>
    <t>TASER Devices (Professional)</t>
  </si>
  <si>
    <t>Cartridges</t>
  </si>
  <si>
    <t>Axon Evidence and Cloud Services</t>
  </si>
  <si>
    <t>Extended Warranties</t>
  </si>
  <si>
    <t>Other</t>
  </si>
  <si>
    <t>Total TASER segment</t>
  </si>
  <si>
    <t>Axon Body Cameras and Accessories</t>
  </si>
  <si>
    <t>Axon Fleet Systems</t>
  </si>
  <si>
    <t>Axon Evidence and Cloud services</t>
  </si>
  <si>
    <t>Total Software &amp; Sensors segment</t>
  </si>
  <si>
    <t>Net Sales</t>
  </si>
  <si>
    <t xml:space="preserve">Notes: </t>
  </si>
  <si>
    <t>(1) Non-GAAP Net Income (Most comparable GAAP Measure: Net income) - Net income excluding the costs of non-cash stock-based compensation and excluding any net gain/loss/write-down/disposal/abandonment of property, equipment and intangible assets; realized and unrealized gain/losses on strategic investments and marketable securities; loss on impairment; costs related to strategic investments and business acquisitions; costs related to the FTC litigation and pre-tax certain other items (listed below). The Company tax-effects non-GAAP adjustments using the blended statutory federal and state tax rates for each period presented.</t>
  </si>
  <si>
    <t>(2) Non-GAAP Diluted Earnings Per Share (Most comparable GAAP Measure: Earnings Per share) - Measure of Company's Non-GAAP Net Income divided by the weighted average number of diluted common shares outstanding during the period presented.</t>
  </si>
  <si>
    <t>(3) EBITDA (Most comparable GAAP Measure: Net income) - Earnings before interest expense, investment interest income, income taxes, depreciation and amortization.</t>
  </si>
  <si>
    <t>(4) Adjusted EBITDA (Most comparable GAAP Measure: Net income) - Earnings before interest expense, investment interest income, income taxes, depreciation, amortization, non-cash stock-based compensation expense, realized and unrealized gains/losses on strategic investments and marketable securities and pre-tax certain other items (identified and listed below in the reconciliation).</t>
  </si>
  <si>
    <t>(5) Free Cash Flow (Most comparable GAAP Measure: Cash flow from operating activities) - cash flows provided by operating activities minus purchases of property and equipment and intangible assets.</t>
  </si>
  <si>
    <t>(6) Adjusted Free Cash Flow (Most comparable GAAP Measure: Cash flow from operating activities) - cash flows provided by operating activities minus purchases of property and equipment and intangible assets, excluding the net impact of investments in our new Scottsdale, Ariz. campus.</t>
  </si>
  <si>
    <t>(7) Monthly recurring license, integration, warranty, and storage revenue annualized.</t>
  </si>
  <si>
    <t>(8) Total company future contracted revenue includes both recognized contract liabilities as well as amounts that will be invoiced and recognized in future periods. The remaining performance obligations are limited only to arrangements that meet the definition of a contract under Topic 606. We expect to recognize between 15% - 20% of this balance over the next twelve months, and generally expect the remainder to be recognized over the following five to seven years, subject to risks related to delayed deployments, budget appropriation or other contract cancellation clauses.</t>
  </si>
  <si>
    <t>(9) Net revenue retention: Dollar-based net revenue retention is an important metric to measure our ability to retain and expand our relationships with existing customers. We calculate it as the software and camera warranty subscription and support revenue from a base set of agency customers from which we generated Axon Cloud subscription revenue in the last month of a quarter divided by the software and camera warranty subscription and support revenue from the year-ago month of that same customer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</si>
</sst>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 #,##0&quot; &quot;;&quot; &quot;* &quot;(&quot;#,##0&quot;)&quot;;&quot; &quot;* &quot;-&quot;#&quot; &quot;;&quot; &quot;@&quot; &quot;"/>
    <numFmt numFmtId="165" formatCode="&quot; &quot;* #,##0.00&quot; &quot;;&quot; &quot;* &quot;(&quot;#,##0.00&quot;)&quot;;&quot; &quot;* &quot;-&quot;#&quot; &quot;;&quot; &quot;@&quot; &quot;"/>
    <numFmt numFmtId="166" formatCode="0.0%"/>
    <numFmt numFmtId="167" formatCode="_(* #,##0.0_);_(* \(#,##0.0\);_(* &quot;-&quot;??_);_(@_)"/>
  </numFmts>
  <fonts count="28"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font>
    <font>
      <sz val="11"/>
      <color rgb="FFE7E6E6"/>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b/>
      <sz val="11"/>
      <color rgb="FFE7E6E6"/>
      <name val="Calibri"/>
      <family val="2"/>
      <scheme val="minor"/>
    </font>
    <font>
      <i/>
      <sz val="11"/>
      <color rgb="FF757171"/>
      <name val="Calibri"/>
      <family val="2"/>
      <scheme val="minor"/>
    </font>
    <font>
      <i/>
      <sz val="11"/>
      <color rgb="FF808080"/>
      <name val="Calibri"/>
      <family val="2"/>
      <scheme val="minor"/>
    </font>
    <font>
      <i/>
      <sz val="11"/>
      <color rgb="FFE7E6E6"/>
      <name val="Calibri"/>
      <family val="2"/>
      <scheme val="minor"/>
    </font>
    <font>
      <sz val="11"/>
      <color rgb="FFC00000"/>
      <name val="Calibri"/>
      <family val="2"/>
      <scheme val="minor"/>
    </font>
    <font>
      <b/>
      <u/>
      <sz val="11"/>
      <color rgb="FF000000"/>
      <name val="Calibri"/>
      <family val="2"/>
      <scheme val="minor"/>
    </font>
    <font>
      <u/>
      <sz val="11"/>
      <color rgb="FF000000"/>
      <name val="Calibri"/>
      <family val="2"/>
      <scheme val="minor"/>
    </font>
    <font>
      <vertAlign val="superscript"/>
      <sz val="11"/>
      <color rgb="FF000000"/>
      <name val="Calibri"/>
      <family val="2"/>
      <scheme val="minor"/>
    </font>
    <font>
      <sz val="11"/>
      <name val="Calibri"/>
      <family val="2"/>
      <scheme val="minor"/>
    </font>
    <font>
      <b/>
      <sz val="11"/>
      <color rgb="FFFF0000"/>
      <name val="Calibri"/>
      <family val="2"/>
      <scheme val="minor"/>
    </font>
    <font>
      <i/>
      <sz val="11"/>
      <color rgb="FFFF0000"/>
      <name val="Calibri"/>
      <family val="2"/>
      <scheme val="minor"/>
    </font>
    <font>
      <i/>
      <sz val="11"/>
      <color rgb="FF000000"/>
      <name val="Calibri"/>
      <family val="2"/>
      <scheme val="minor"/>
    </font>
    <font>
      <sz val="11"/>
      <color rgb="FFFFFFFF"/>
      <name val="Calibri"/>
      <family val="2"/>
      <scheme val="minor"/>
    </font>
    <font>
      <i/>
      <sz val="11"/>
      <color rgb="FFC00000"/>
      <name val="Calibri"/>
      <family val="2"/>
      <scheme val="minor"/>
    </font>
    <font>
      <b/>
      <i/>
      <sz val="11"/>
      <color rgb="FF0070C0"/>
      <name val="Calibri"/>
      <family val="2"/>
      <scheme val="minor"/>
    </font>
    <font>
      <b/>
      <sz val="11"/>
      <color rgb="FFFFFFFF"/>
      <name val="Calibri"/>
      <family val="2"/>
    </font>
    <font>
      <b/>
      <i/>
      <sz val="11"/>
      <color rgb="FFFFFFFF"/>
      <name val="Calibri"/>
      <family val="2"/>
    </font>
    <font>
      <i/>
      <sz val="11"/>
      <color rgb="FFFFFFFF"/>
      <name val="Calibri"/>
      <family val="2"/>
      <scheme val="minor"/>
    </font>
    <font>
      <sz val="11"/>
      <color rgb="FF333333"/>
      <name val="Calibri"/>
      <family val="2"/>
      <scheme val="minor"/>
    </font>
    <font>
      <i/>
      <sz val="11"/>
      <color rgb="FF333333"/>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F2F2F2"/>
        <bgColor rgb="FFF2F2F2"/>
      </patternFill>
    </fill>
    <fill>
      <patternFill patternType="solid">
        <fgColor theme="0"/>
        <bgColor rgb="FFF2F2F2"/>
      </patternFill>
    </fill>
    <fill>
      <patternFill patternType="solid">
        <fgColor theme="0"/>
        <bgColor indexed="64"/>
      </patternFill>
    </fill>
    <fill>
      <patternFill patternType="solid">
        <fgColor theme="0"/>
        <bgColor rgb="FFFFFFFF"/>
      </patternFill>
    </fill>
    <fill>
      <patternFill patternType="solid">
        <fgColor theme="0" tint="-4.9989318521683403E-2"/>
        <bgColor rgb="FFF2F2F2"/>
      </patternFill>
    </fill>
    <fill>
      <patternFill patternType="solid">
        <fgColor rgb="FFFFFFFF"/>
        <bgColor indexed="64"/>
      </patternFill>
    </fill>
    <fill>
      <patternFill patternType="solid">
        <fgColor theme="6" tint="0.79998168889431442"/>
        <bgColor indexed="64"/>
      </patternFill>
    </fill>
    <fill>
      <patternFill patternType="solid">
        <fgColor theme="6" tint="0.79998168889431442"/>
        <bgColor rgb="FFF2F2F2"/>
      </patternFill>
    </fill>
    <fill>
      <patternFill patternType="solid">
        <fgColor theme="0" tint="-4.9989318521683403E-2"/>
        <bgColor rgb="FFFFFFFF"/>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style="thin">
        <color rgb="FF000000"/>
      </right>
      <top/>
      <bottom/>
      <diagonal/>
    </border>
    <border>
      <left style="medium">
        <color rgb="FF000000"/>
      </left>
      <right/>
      <top/>
      <bottom style="thin">
        <color rgb="FF000000"/>
      </bottom>
      <diagonal/>
    </border>
    <border>
      <left/>
      <right/>
      <top/>
      <bottom style="thin">
        <color rgb="FF000000"/>
      </bottom>
      <diagonal/>
    </border>
    <border>
      <left/>
      <right/>
      <top/>
      <bottom style="thin">
        <color auto="1"/>
      </bottom>
      <diagonal/>
    </border>
    <border>
      <left/>
      <right/>
      <top style="thin">
        <color indexed="64"/>
      </top>
      <bottom/>
      <diagonal/>
    </border>
    <border>
      <left/>
      <right/>
      <top style="thin">
        <color rgb="FF000000"/>
      </top>
      <bottom/>
      <diagonal/>
    </border>
    <border>
      <left/>
      <right/>
      <top style="thin">
        <color indexed="64"/>
      </top>
      <bottom style="thin">
        <color rgb="FF000000"/>
      </bottom>
      <diagonal/>
    </border>
    <border>
      <left style="medium">
        <color rgb="FF000000"/>
      </left>
      <right/>
      <top style="thin">
        <color rgb="FF000000"/>
      </top>
      <bottom style="double">
        <color rgb="FF000000"/>
      </bottom>
      <diagonal/>
    </border>
    <border>
      <left/>
      <right/>
      <top style="thin">
        <color rgb="FF000000"/>
      </top>
      <bottom style="double">
        <color rgb="FF000000"/>
      </bottom>
      <diagonal/>
    </border>
    <border>
      <left/>
      <right/>
      <top style="thin">
        <color auto="1"/>
      </top>
      <bottom style="double">
        <color auto="1"/>
      </bottom>
      <diagonal/>
    </border>
    <border>
      <left style="medium">
        <color rgb="FF000000"/>
      </left>
      <right/>
      <top style="thin">
        <color indexed="64"/>
      </top>
      <bottom style="double">
        <color rgb="FF000000"/>
      </bottom>
      <diagonal/>
    </border>
    <border>
      <left style="medium">
        <color rgb="FF000000"/>
      </left>
      <right/>
      <top style="double">
        <color rgb="FF000000"/>
      </top>
      <bottom style="double">
        <color rgb="FF000000"/>
      </bottom>
      <diagonal/>
    </border>
    <border>
      <left/>
      <right/>
      <top style="double">
        <color rgb="FF000000"/>
      </top>
      <bottom style="double">
        <color rgb="FF000000"/>
      </bottom>
      <diagonal/>
    </border>
    <border>
      <left/>
      <right/>
      <top/>
      <bottom style="double">
        <color auto="1"/>
      </bottom>
      <diagonal/>
    </border>
    <border>
      <left style="medium">
        <color rgb="FF000000"/>
      </left>
      <right/>
      <top/>
      <bottom style="thin">
        <color indexed="64"/>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thin">
        <color auto="1"/>
      </top>
      <bottom style="medium">
        <color indexed="64"/>
      </bottom>
      <diagonal/>
    </border>
    <border>
      <left style="thin">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
      <left style="medium">
        <color rgb="FF000000"/>
      </left>
      <right/>
      <top style="thin">
        <color indexed="64"/>
      </top>
      <bottom style="thin">
        <color auto="1"/>
      </bottom>
      <diagonal/>
    </border>
    <border>
      <left style="medium">
        <color rgb="FF000000"/>
      </left>
      <right style="thin">
        <color rgb="FFFFFFFF"/>
      </right>
      <top/>
      <bottom style="thin">
        <color rgb="FF000000"/>
      </bottom>
      <diagonal/>
    </border>
    <border>
      <left style="thin">
        <color rgb="FFFFFFFF"/>
      </left>
      <right/>
      <top/>
      <bottom/>
      <diagonal/>
    </border>
    <border>
      <left style="thin">
        <color rgb="FFFFFFFF"/>
      </left>
      <right style="thin">
        <color rgb="FFFFFFFF"/>
      </right>
      <top/>
      <bottom/>
      <diagonal/>
    </border>
    <border>
      <left style="thin">
        <color rgb="FFFFFFFF"/>
      </left>
      <right/>
      <top/>
      <bottom style="thin">
        <color indexed="64"/>
      </bottom>
      <diagonal/>
    </border>
    <border>
      <left style="medium">
        <color rgb="FF000000"/>
      </left>
      <right/>
      <top style="thin">
        <color rgb="FF000000"/>
      </top>
      <bottom style="thin">
        <color indexed="64"/>
      </bottom>
      <diagonal/>
    </border>
    <border>
      <left/>
      <right style="thin">
        <color rgb="FFFFFFFF"/>
      </right>
      <top style="thin">
        <color rgb="FF000000"/>
      </top>
      <bottom style="thin">
        <color rgb="FF000000"/>
      </bottom>
      <diagonal/>
    </border>
    <border>
      <left/>
      <right/>
      <top style="thin">
        <color rgb="FF000000"/>
      </top>
      <bottom style="thin">
        <color indexed="64"/>
      </bottom>
      <diagonal/>
    </border>
  </borders>
  <cellStyleXfs count="4">
    <xf numFmtId="0" fontId="0" fillId="0" borderId="0"/>
    <xf numFmtId="0" fontId="3" fillId="0" borderId="0"/>
    <xf numFmtId="9" fontId="3" fillId="0" borderId="0" applyFont="0" applyFill="0" applyBorder="0" applyAlignment="0" applyProtection="0"/>
    <xf numFmtId="165" fontId="3" fillId="0" borderId="0" applyFont="0" applyFill="0" applyBorder="0" applyAlignment="0" applyProtection="0"/>
  </cellStyleXfs>
  <cellXfs count="266">
    <xf numFmtId="0" fontId="0" fillId="0" borderId="0" xfId="0"/>
    <xf numFmtId="0" fontId="4" fillId="2" borderId="1" xfId="1" applyFont="1" applyFill="1" applyBorder="1"/>
    <xf numFmtId="9" fontId="4" fillId="2" borderId="2" xfId="2" applyFont="1" applyFill="1" applyBorder="1"/>
    <xf numFmtId="0" fontId="4" fillId="2" borderId="2" xfId="1" applyFont="1" applyFill="1" applyBorder="1"/>
    <xf numFmtId="0" fontId="4" fillId="2" borderId="0" xfId="1" applyFont="1" applyFill="1"/>
    <xf numFmtId="0" fontId="4" fillId="0" borderId="3" xfId="1" applyFont="1" applyBorder="1"/>
    <xf numFmtId="9" fontId="4" fillId="2" borderId="0" xfId="2" applyFont="1" applyFill="1" applyAlignment="1">
      <alignment horizontal="center"/>
    </xf>
    <xf numFmtId="9" fontId="4" fillId="2" borderId="0" xfId="2" applyFont="1" applyFill="1"/>
    <xf numFmtId="9" fontId="4" fillId="2" borderId="0" xfId="2" applyFont="1" applyFill="1" applyBorder="1"/>
    <xf numFmtId="0" fontId="5" fillId="2" borderId="3" xfId="1" applyFont="1" applyFill="1" applyBorder="1" applyAlignment="1">
      <alignment horizontal="right"/>
    </xf>
    <xf numFmtId="0" fontId="5" fillId="2" borderId="0" xfId="1" applyFont="1" applyFill="1" applyAlignment="1">
      <alignment horizontal="left" indent="1"/>
    </xf>
    <xf numFmtId="0" fontId="5" fillId="2" borderId="0" xfId="1" applyFont="1" applyFill="1"/>
    <xf numFmtId="0" fontId="5" fillId="2" borderId="0" xfId="1" applyFont="1" applyFill="1" applyAlignment="1">
      <alignment horizontal="center"/>
    </xf>
    <xf numFmtId="0" fontId="6" fillId="2" borderId="0" xfId="1" applyFont="1" applyFill="1"/>
    <xf numFmtId="0" fontId="7" fillId="3" borderId="3" xfId="1" applyFont="1" applyFill="1" applyBorder="1"/>
    <xf numFmtId="0" fontId="7" fillId="3" borderId="0" xfId="1" applyFont="1" applyFill="1"/>
    <xf numFmtId="164" fontId="7" fillId="3" borderId="0" xfId="1" applyNumberFormat="1" applyFont="1" applyFill="1"/>
    <xf numFmtId="0" fontId="7" fillId="3" borderId="0" xfId="1" applyFont="1" applyFill="1" applyAlignment="1">
      <alignment horizontal="center"/>
    </xf>
    <xf numFmtId="0" fontId="7" fillId="3" borderId="4" xfId="1" applyFont="1" applyFill="1" applyBorder="1" applyAlignment="1">
      <alignment horizontal="center"/>
    </xf>
    <xf numFmtId="0" fontId="8" fillId="2" borderId="0" xfId="1" applyFont="1" applyFill="1"/>
    <xf numFmtId="0" fontId="7" fillId="2" borderId="0" xfId="1" applyFont="1" applyFill="1"/>
    <xf numFmtId="164" fontId="6" fillId="2" borderId="3" xfId="3" applyNumberFormat="1" applyFont="1" applyFill="1" applyBorder="1"/>
    <xf numFmtId="164" fontId="6" fillId="2" borderId="0" xfId="3" applyNumberFormat="1" applyFont="1" applyFill="1"/>
    <xf numFmtId="164" fontId="6" fillId="4" borderId="0" xfId="3" applyNumberFormat="1" applyFont="1" applyFill="1"/>
    <xf numFmtId="164" fontId="6" fillId="2" borderId="0" xfId="3" applyNumberFormat="1" applyFont="1" applyFill="1" applyBorder="1"/>
    <xf numFmtId="164" fontId="6" fillId="4" borderId="0" xfId="3" applyNumberFormat="1" applyFont="1" applyFill="1" applyBorder="1"/>
    <xf numFmtId="164" fontId="6" fillId="5" borderId="0" xfId="3" applyNumberFormat="1" applyFont="1" applyFill="1" applyBorder="1"/>
    <xf numFmtId="164" fontId="4" fillId="2" borderId="0" xfId="3" applyNumberFormat="1" applyFont="1" applyFill="1"/>
    <xf numFmtId="164" fontId="4" fillId="2" borderId="0" xfId="3" applyNumberFormat="1" applyFont="1" applyFill="1" applyBorder="1"/>
    <xf numFmtId="9" fontId="9" fillId="2" borderId="3" xfId="2" applyFont="1" applyFill="1" applyBorder="1"/>
    <xf numFmtId="166" fontId="10" fillId="2" borderId="0" xfId="2" applyNumberFormat="1" applyFont="1" applyFill="1"/>
    <xf numFmtId="10" fontId="9" fillId="4" borderId="0" xfId="2" applyNumberFormat="1" applyFont="1" applyFill="1"/>
    <xf numFmtId="166" fontId="9" fillId="4" borderId="0" xfId="2" applyNumberFormat="1" applyFont="1" applyFill="1"/>
    <xf numFmtId="166" fontId="10" fillId="2" borderId="0" xfId="2" applyNumberFormat="1" applyFont="1" applyFill="1" applyBorder="1"/>
    <xf numFmtId="166" fontId="9" fillId="4" borderId="0" xfId="2" applyNumberFormat="1" applyFont="1" applyFill="1" applyBorder="1"/>
    <xf numFmtId="166" fontId="9" fillId="5" borderId="0" xfId="2" applyNumberFormat="1" applyFont="1" applyFill="1" applyBorder="1"/>
    <xf numFmtId="9" fontId="11" fillId="2" borderId="0" xfId="2" applyFont="1" applyFill="1"/>
    <xf numFmtId="9" fontId="11" fillId="2" borderId="0" xfId="2" applyFont="1" applyFill="1" applyBorder="1"/>
    <xf numFmtId="9" fontId="9" fillId="2" borderId="0" xfId="2" applyFont="1" applyFill="1" applyBorder="1"/>
    <xf numFmtId="164" fontId="6" fillId="2" borderId="5" xfId="3" applyNumberFormat="1" applyFont="1" applyFill="1" applyBorder="1"/>
    <xf numFmtId="164" fontId="6" fillId="2" borderId="6" xfId="3" applyNumberFormat="1" applyFont="1" applyFill="1" applyBorder="1"/>
    <xf numFmtId="164" fontId="6" fillId="4" borderId="6" xfId="3" applyNumberFormat="1" applyFont="1" applyFill="1" applyBorder="1"/>
    <xf numFmtId="164" fontId="6" fillId="2" borderId="7" xfId="3" applyNumberFormat="1" applyFont="1" applyFill="1" applyBorder="1"/>
    <xf numFmtId="164" fontId="6" fillId="4" borderId="7" xfId="3" applyNumberFormat="1" applyFont="1" applyFill="1" applyBorder="1"/>
    <xf numFmtId="164" fontId="6" fillId="5" borderId="7" xfId="3" applyNumberFormat="1" applyFont="1" applyFill="1" applyBorder="1"/>
    <xf numFmtId="164" fontId="6" fillId="2" borderId="8" xfId="3" applyNumberFormat="1" applyFont="1" applyFill="1" applyBorder="1"/>
    <xf numFmtId="164" fontId="6" fillId="2" borderId="9" xfId="3" applyNumberFormat="1" applyFont="1" applyFill="1" applyBorder="1"/>
    <xf numFmtId="166" fontId="9" fillId="2" borderId="3" xfId="2" applyNumberFormat="1" applyFont="1" applyFill="1" applyBorder="1"/>
    <xf numFmtId="166" fontId="9" fillId="2" borderId="0" xfId="2" applyNumberFormat="1" applyFont="1" applyFill="1"/>
    <xf numFmtId="166" fontId="11" fillId="2" borderId="0" xfId="2" applyNumberFormat="1" applyFont="1" applyFill="1"/>
    <xf numFmtId="166" fontId="11" fillId="2" borderId="0" xfId="2" applyNumberFormat="1" applyFont="1" applyFill="1" applyBorder="1"/>
    <xf numFmtId="166" fontId="9" fillId="2" borderId="0" xfId="2" applyNumberFormat="1" applyFont="1" applyFill="1" applyBorder="1"/>
    <xf numFmtId="164" fontId="12" fillId="2" borderId="0" xfId="3" applyNumberFormat="1" applyFont="1" applyFill="1"/>
    <xf numFmtId="164" fontId="1" fillId="2" borderId="0" xfId="3" applyNumberFormat="1" applyFont="1" applyFill="1"/>
    <xf numFmtId="164" fontId="1" fillId="4" borderId="0" xfId="3" applyNumberFormat="1" applyFont="1" applyFill="1"/>
    <xf numFmtId="164" fontId="1" fillId="2" borderId="0" xfId="3" applyNumberFormat="1" applyFont="1" applyFill="1" applyBorder="1"/>
    <xf numFmtId="164" fontId="1" fillId="4" borderId="0" xfId="3" applyNumberFormat="1" applyFont="1" applyFill="1" applyBorder="1"/>
    <xf numFmtId="164" fontId="1" fillId="5" borderId="0" xfId="3" applyNumberFormat="1" applyFont="1" applyFill="1" applyBorder="1"/>
    <xf numFmtId="164" fontId="6" fillId="2" borderId="10" xfId="3" applyNumberFormat="1" applyFont="1" applyFill="1" applyBorder="1"/>
    <xf numFmtId="164" fontId="6" fillId="2" borderId="11" xfId="3" applyNumberFormat="1" applyFont="1" applyFill="1" applyBorder="1"/>
    <xf numFmtId="164" fontId="6" fillId="2" borderId="12" xfId="3" applyNumberFormat="1" applyFont="1" applyFill="1" applyBorder="1"/>
    <xf numFmtId="164" fontId="6" fillId="4" borderId="12" xfId="3" applyNumberFormat="1" applyFont="1" applyFill="1" applyBorder="1"/>
    <xf numFmtId="164" fontId="6" fillId="2" borderId="13" xfId="3" applyNumberFormat="1" applyFont="1" applyFill="1" applyBorder="1"/>
    <xf numFmtId="164" fontId="6" fillId="4" borderId="13" xfId="3" applyNumberFormat="1" applyFont="1" applyFill="1" applyBorder="1"/>
    <xf numFmtId="164" fontId="6" fillId="5" borderId="13" xfId="3" applyNumberFormat="1" applyFont="1" applyFill="1" applyBorder="1"/>
    <xf numFmtId="165" fontId="6" fillId="2" borderId="3" xfId="3" applyFont="1" applyFill="1" applyBorder="1"/>
    <xf numFmtId="165" fontId="6" fillId="2" borderId="0" xfId="3" applyFont="1" applyFill="1"/>
    <xf numFmtId="165" fontId="6" fillId="4" borderId="0" xfId="3" applyFont="1" applyFill="1"/>
    <xf numFmtId="165" fontId="6" fillId="2" borderId="0" xfId="3" applyFont="1" applyFill="1" applyBorder="1"/>
    <xf numFmtId="165" fontId="6" fillId="4" borderId="0" xfId="3" applyFont="1" applyFill="1" applyBorder="1"/>
    <xf numFmtId="165" fontId="6" fillId="5" borderId="0" xfId="3" applyFont="1" applyFill="1" applyBorder="1"/>
    <xf numFmtId="165" fontId="4" fillId="2" borderId="0" xfId="3" applyFont="1" applyFill="1"/>
    <xf numFmtId="165" fontId="4" fillId="2" borderId="0" xfId="3" applyFont="1" applyFill="1" applyBorder="1"/>
    <xf numFmtId="0" fontId="6" fillId="2" borderId="3" xfId="1" applyFont="1" applyFill="1" applyBorder="1"/>
    <xf numFmtId="0" fontId="12" fillId="2" borderId="0" xfId="1" applyFont="1" applyFill="1"/>
    <xf numFmtId="0" fontId="1" fillId="2" borderId="0" xfId="1" applyFont="1" applyFill="1"/>
    <xf numFmtId="10" fontId="1" fillId="2" borderId="0" xfId="2" applyNumberFormat="1" applyFont="1" applyFill="1"/>
    <xf numFmtId="0" fontId="1" fillId="4" borderId="0" xfId="1" applyFont="1" applyFill="1"/>
    <xf numFmtId="0" fontId="6" fillId="4" borderId="0" xfId="1" applyFont="1" applyFill="1"/>
    <xf numFmtId="0" fontId="6" fillId="5" borderId="0" xfId="1" applyFont="1" applyFill="1"/>
    <xf numFmtId="0" fontId="7" fillId="3" borderId="3" xfId="1" applyFont="1" applyFill="1" applyBorder="1" applyAlignment="1">
      <alignment horizontal="left"/>
    </xf>
    <xf numFmtId="10" fontId="7" fillId="3" borderId="0" xfId="2" applyNumberFormat="1" applyFont="1" applyFill="1"/>
    <xf numFmtId="0" fontId="13" fillId="2" borderId="3" xfId="1" applyFont="1" applyFill="1" applyBorder="1"/>
    <xf numFmtId="164" fontId="1" fillId="2" borderId="0" xfId="1" applyNumberFormat="1" applyFont="1" applyFill="1"/>
    <xf numFmtId="0" fontId="14" fillId="2" borderId="3" xfId="1" applyFont="1" applyFill="1" applyBorder="1"/>
    <xf numFmtId="164" fontId="6" fillId="2" borderId="0" xfId="2" applyNumberFormat="1" applyFont="1" applyFill="1"/>
    <xf numFmtId="164" fontId="6" fillId="4" borderId="0" xfId="1" applyNumberFormat="1" applyFont="1" applyFill="1"/>
    <xf numFmtId="164" fontId="6" fillId="2" borderId="0" xfId="2" applyNumberFormat="1" applyFont="1" applyFill="1" applyBorder="1"/>
    <xf numFmtId="164" fontId="6" fillId="5" borderId="0" xfId="1" applyNumberFormat="1" applyFont="1" applyFill="1"/>
    <xf numFmtId="164" fontId="6" fillId="2" borderId="3" xfId="3" applyNumberFormat="1" applyFont="1" applyFill="1" applyBorder="1" applyAlignment="1">
      <alignment horizontal="left" indent="1"/>
    </xf>
    <xf numFmtId="164" fontId="6" fillId="2" borderId="3" xfId="3" applyNumberFormat="1" applyFont="1" applyFill="1" applyBorder="1" applyAlignment="1">
      <alignment horizontal="left" wrapText="1" indent="1"/>
    </xf>
    <xf numFmtId="0" fontId="6" fillId="2" borderId="14" xfId="1" applyFont="1" applyFill="1" applyBorder="1"/>
    <xf numFmtId="164" fontId="6" fillId="0" borderId="13" xfId="2" applyNumberFormat="1" applyFont="1" applyFill="1" applyBorder="1"/>
    <xf numFmtId="164" fontId="6" fillId="4" borderId="13" xfId="2" applyNumberFormat="1" applyFont="1" applyFill="1" applyBorder="1"/>
    <xf numFmtId="164" fontId="6" fillId="6" borderId="13" xfId="2" applyNumberFormat="1" applyFont="1" applyFill="1" applyBorder="1"/>
    <xf numFmtId="0" fontId="6" fillId="2" borderId="15" xfId="1" applyFont="1" applyFill="1" applyBorder="1"/>
    <xf numFmtId="165" fontId="6" fillId="2" borderId="16" xfId="3" applyFont="1" applyFill="1" applyBorder="1"/>
    <xf numFmtId="2" fontId="6" fillId="2" borderId="16" xfId="1" applyNumberFormat="1" applyFont="1" applyFill="1" applyBorder="1"/>
    <xf numFmtId="2" fontId="6" fillId="4" borderId="16" xfId="1" applyNumberFormat="1" applyFont="1" applyFill="1" applyBorder="1"/>
    <xf numFmtId="165" fontId="6" fillId="4" borderId="16" xfId="3" applyFont="1" applyFill="1" applyBorder="1"/>
    <xf numFmtId="165" fontId="6" fillId="4" borderId="17" xfId="3" applyFont="1" applyFill="1" applyBorder="1"/>
    <xf numFmtId="165" fontId="6" fillId="5" borderId="17" xfId="3" applyFont="1" applyFill="1" applyBorder="1"/>
    <xf numFmtId="164" fontId="6" fillId="2" borderId="3" xfId="3" applyNumberFormat="1" applyFont="1" applyFill="1" applyBorder="1" applyAlignment="1">
      <alignment horizontal="left"/>
    </xf>
    <xf numFmtId="164" fontId="6" fillId="2" borderId="3" xfId="3" applyNumberFormat="1" applyFont="1" applyFill="1" applyBorder="1" applyAlignment="1">
      <alignment horizontal="right"/>
    </xf>
    <xf numFmtId="164" fontId="13" fillId="2" borderId="3" xfId="3" applyNumberFormat="1" applyFont="1" applyFill="1" applyBorder="1"/>
    <xf numFmtId="164" fontId="6" fillId="0" borderId="3" xfId="3" applyNumberFormat="1" applyFont="1" applyFill="1" applyBorder="1" applyAlignment="1">
      <alignment horizontal="left" indent="1"/>
    </xf>
    <xf numFmtId="164" fontId="6" fillId="2" borderId="18" xfId="3" applyNumberFormat="1" applyFont="1" applyFill="1" applyBorder="1" applyAlignment="1">
      <alignment horizontal="left" indent="1"/>
    </xf>
    <xf numFmtId="9" fontId="6" fillId="6" borderId="3" xfId="2" applyFont="1" applyFill="1" applyBorder="1"/>
    <xf numFmtId="164" fontId="16" fillId="2" borderId="0" xfId="3" applyNumberFormat="1" applyFont="1" applyFill="1"/>
    <xf numFmtId="164" fontId="17" fillId="2" borderId="0" xfId="3" applyNumberFormat="1" applyFont="1" applyFill="1" applyBorder="1"/>
    <xf numFmtId="9" fontId="6" fillId="2" borderId="19" xfId="2" applyFont="1" applyFill="1" applyBorder="1"/>
    <xf numFmtId="164" fontId="6" fillId="2" borderId="20" xfId="3" applyNumberFormat="1" applyFont="1" applyFill="1" applyBorder="1"/>
    <xf numFmtId="164" fontId="6" fillId="4" borderId="20" xfId="3" applyNumberFormat="1" applyFont="1" applyFill="1" applyBorder="1"/>
    <xf numFmtId="164" fontId="6" fillId="2" borderId="21" xfId="3" applyNumberFormat="1" applyFont="1" applyFill="1" applyBorder="1"/>
    <xf numFmtId="164" fontId="6" fillId="2" borderId="22" xfId="3" applyNumberFormat="1" applyFont="1" applyFill="1" applyBorder="1"/>
    <xf numFmtId="164" fontId="6" fillId="4" borderId="22" xfId="3" applyNumberFormat="1" applyFont="1" applyFill="1" applyBorder="1"/>
    <xf numFmtId="164" fontId="6" fillId="5" borderId="22" xfId="3" applyNumberFormat="1" applyFont="1" applyFill="1" applyBorder="1"/>
    <xf numFmtId="9" fontId="10" fillId="2" borderId="3" xfId="2" applyFont="1" applyFill="1" applyBorder="1"/>
    <xf numFmtId="166" fontId="10" fillId="4" borderId="0" xfId="2" applyNumberFormat="1" applyFont="1" applyFill="1"/>
    <xf numFmtId="166" fontId="10" fillId="4" borderId="0" xfId="2" applyNumberFormat="1" applyFont="1" applyFill="1" applyBorder="1"/>
    <xf numFmtId="166" fontId="10" fillId="5" borderId="0" xfId="2" applyNumberFormat="1" applyFont="1" applyFill="1" applyBorder="1"/>
    <xf numFmtId="9" fontId="10" fillId="2" borderId="0" xfId="2" applyFont="1" applyFill="1" applyBorder="1"/>
    <xf numFmtId="164" fontId="5" fillId="2" borderId="3" xfId="3" applyNumberFormat="1" applyFont="1" applyFill="1" applyBorder="1"/>
    <xf numFmtId="166" fontId="1" fillId="2" borderId="0" xfId="2" applyNumberFormat="1" applyFont="1" applyFill="1"/>
    <xf numFmtId="10" fontId="18" fillId="4" borderId="0" xfId="2" applyNumberFormat="1" applyFont="1" applyFill="1"/>
    <xf numFmtId="10" fontId="18" fillId="2" borderId="0" xfId="2" applyNumberFormat="1" applyFont="1" applyFill="1"/>
    <xf numFmtId="10" fontId="19" fillId="4" borderId="0" xfId="2" applyNumberFormat="1" applyFont="1" applyFill="1"/>
    <xf numFmtId="10" fontId="18" fillId="2" borderId="0" xfId="2" applyNumberFormat="1" applyFont="1" applyFill="1" applyBorder="1"/>
    <xf numFmtId="10" fontId="19" fillId="4" borderId="0" xfId="2" applyNumberFormat="1" applyFont="1" applyFill="1" applyBorder="1"/>
    <xf numFmtId="10" fontId="19" fillId="5" borderId="0" xfId="2" applyNumberFormat="1" applyFont="1" applyFill="1" applyBorder="1"/>
    <xf numFmtId="164" fontId="6" fillId="4" borderId="0" xfId="2" applyNumberFormat="1" applyFont="1" applyFill="1"/>
    <xf numFmtId="164" fontId="6" fillId="4" borderId="0" xfId="2" applyNumberFormat="1" applyFont="1" applyFill="1" applyBorder="1"/>
    <xf numFmtId="164" fontId="6" fillId="5" borderId="0" xfId="2" applyNumberFormat="1" applyFont="1" applyFill="1" applyBorder="1"/>
    <xf numFmtId="164" fontId="6" fillId="2" borderId="5" xfId="3" applyNumberFormat="1" applyFont="1" applyFill="1" applyBorder="1" applyAlignment="1">
      <alignment horizontal="left" indent="1"/>
    </xf>
    <xf numFmtId="164" fontId="6" fillId="2" borderId="0" xfId="1" applyNumberFormat="1" applyFont="1" applyFill="1"/>
    <xf numFmtId="0" fontId="7" fillId="3" borderId="4" xfId="1" applyFont="1" applyFill="1" applyBorder="1"/>
    <xf numFmtId="164" fontId="19" fillId="2" borderId="0" xfId="3" applyNumberFormat="1" applyFont="1" applyFill="1"/>
    <xf numFmtId="164" fontId="19" fillId="2" borderId="0" xfId="3" applyNumberFormat="1" applyFont="1" applyFill="1" applyBorder="1"/>
    <xf numFmtId="164" fontId="6" fillId="2" borderId="18" xfId="3" applyNumberFormat="1" applyFont="1" applyFill="1" applyBorder="1"/>
    <xf numFmtId="164" fontId="6" fillId="2" borderId="8" xfId="1" applyNumberFormat="1" applyFont="1" applyFill="1" applyBorder="1"/>
    <xf numFmtId="164" fontId="7" fillId="3" borderId="3" xfId="3" applyNumberFormat="1" applyFont="1" applyFill="1" applyBorder="1"/>
    <xf numFmtId="0" fontId="20" fillId="3" borderId="0" xfId="1" applyFont="1" applyFill="1"/>
    <xf numFmtId="0" fontId="20" fillId="3" borderId="4" xfId="1" applyFont="1" applyFill="1" applyBorder="1"/>
    <xf numFmtId="0" fontId="20" fillId="2" borderId="0" xfId="1" applyFont="1" applyFill="1"/>
    <xf numFmtId="164" fontId="6" fillId="0" borderId="3" xfId="3" applyNumberFormat="1" applyFont="1" applyFill="1" applyBorder="1"/>
    <xf numFmtId="164" fontId="6" fillId="7" borderId="23" xfId="3" applyNumberFormat="1" applyFont="1" applyFill="1" applyBorder="1"/>
    <xf numFmtId="164" fontId="6" fillId="6" borderId="23" xfId="3" applyNumberFormat="1" applyFont="1" applyFill="1" applyBorder="1" applyAlignment="1">
      <alignment horizontal="left"/>
    </xf>
    <xf numFmtId="164" fontId="6" fillId="6" borderId="8" xfId="3" applyNumberFormat="1" applyFont="1" applyFill="1" applyBorder="1"/>
    <xf numFmtId="167" fontId="1" fillId="4" borderId="0" xfId="3" applyNumberFormat="1" applyFont="1" applyFill="1"/>
    <xf numFmtId="164" fontId="1" fillId="2" borderId="6" xfId="3" applyNumberFormat="1" applyFont="1" applyFill="1" applyBorder="1"/>
    <xf numFmtId="164" fontId="16" fillId="0" borderId="18" xfId="3" applyNumberFormat="1" applyFont="1" applyFill="1" applyBorder="1"/>
    <xf numFmtId="164" fontId="16" fillId="2" borderId="7" xfId="3" applyNumberFormat="1" applyFont="1" applyFill="1" applyBorder="1"/>
    <xf numFmtId="164" fontId="16" fillId="4" borderId="7" xfId="3" applyNumberFormat="1" applyFont="1" applyFill="1" applyBorder="1"/>
    <xf numFmtId="164" fontId="16" fillId="2" borderId="6" xfId="3" applyNumberFormat="1" applyFont="1" applyFill="1" applyBorder="1"/>
    <xf numFmtId="164" fontId="16" fillId="2" borderId="0" xfId="3" applyNumberFormat="1" applyFont="1" applyFill="1" applyBorder="1"/>
    <xf numFmtId="9" fontId="6" fillId="2" borderId="0" xfId="2" applyFont="1" applyFill="1"/>
    <xf numFmtId="164" fontId="6" fillId="0" borderId="0" xfId="3" applyNumberFormat="1" applyFont="1" applyFill="1"/>
    <xf numFmtId="164" fontId="6" fillId="4" borderId="0" xfId="3" applyNumberFormat="1" applyFont="1" applyFill="1" applyBorder="1" applyAlignment="1">
      <alignment horizontal="right"/>
    </xf>
    <xf numFmtId="164" fontId="6" fillId="5" borderId="0" xfId="3" applyNumberFormat="1" applyFont="1" applyFill="1" applyBorder="1" applyAlignment="1">
      <alignment horizontal="right"/>
    </xf>
    <xf numFmtId="164" fontId="6" fillId="5" borderId="7" xfId="3" applyNumberFormat="1" applyFont="1" applyFill="1" applyBorder="1" applyAlignment="1">
      <alignment horizontal="right"/>
    </xf>
    <xf numFmtId="9" fontId="6" fillId="2" borderId="11" xfId="2" applyFont="1" applyFill="1" applyBorder="1"/>
    <xf numFmtId="9" fontId="6" fillId="2" borderId="3" xfId="2" applyFont="1" applyFill="1" applyBorder="1"/>
    <xf numFmtId="164" fontId="6" fillId="6" borderId="0" xfId="3" applyNumberFormat="1" applyFont="1" applyFill="1" applyBorder="1"/>
    <xf numFmtId="164" fontId="6" fillId="6" borderId="7" xfId="3" applyNumberFormat="1" applyFont="1" applyFill="1" applyBorder="1"/>
    <xf numFmtId="164" fontId="6" fillId="8" borderId="13" xfId="3" applyNumberFormat="1" applyFont="1" applyFill="1" applyBorder="1"/>
    <xf numFmtId="164" fontId="19" fillId="2" borderId="3" xfId="3" applyNumberFormat="1" applyFont="1" applyFill="1" applyBorder="1"/>
    <xf numFmtId="164" fontId="21" fillId="2" borderId="0" xfId="3" applyNumberFormat="1" applyFont="1" applyFill="1"/>
    <xf numFmtId="164" fontId="18" fillId="2" borderId="0" xfId="3" applyNumberFormat="1" applyFont="1" applyFill="1"/>
    <xf numFmtId="164" fontId="19" fillId="4" borderId="0" xfId="3" applyNumberFormat="1" applyFont="1" applyFill="1"/>
    <xf numFmtId="164" fontId="18" fillId="2" borderId="0" xfId="3" applyNumberFormat="1" applyFont="1" applyFill="1" applyBorder="1"/>
    <xf numFmtId="164" fontId="19" fillId="4" borderId="0" xfId="3" applyNumberFormat="1" applyFont="1" applyFill="1" applyBorder="1"/>
    <xf numFmtId="164" fontId="19" fillId="5" borderId="0" xfId="3" applyNumberFormat="1" applyFont="1" applyFill="1" applyBorder="1"/>
    <xf numFmtId="164" fontId="11" fillId="2" borderId="0" xfId="3" applyNumberFormat="1" applyFont="1" applyFill="1"/>
    <xf numFmtId="164" fontId="11" fillId="2" borderId="0" xfId="3" applyNumberFormat="1" applyFont="1" applyFill="1" applyBorder="1"/>
    <xf numFmtId="164" fontId="22" fillId="2" borderId="0" xfId="3" applyNumberFormat="1" applyFont="1" applyFill="1"/>
    <xf numFmtId="164" fontId="18" fillId="4" borderId="0" xfId="3" applyNumberFormat="1" applyFont="1" applyFill="1"/>
    <xf numFmtId="0" fontId="23" fillId="3" borderId="3" xfId="1" applyFont="1" applyFill="1" applyBorder="1"/>
    <xf numFmtId="9" fontId="25" fillId="3" borderId="0" xfId="2" applyFont="1" applyFill="1"/>
    <xf numFmtId="0" fontId="25" fillId="3" borderId="0" xfId="1" applyFont="1" applyFill="1"/>
    <xf numFmtId="9" fontId="25" fillId="3" borderId="0" xfId="2" applyFont="1" applyFill="1" applyBorder="1"/>
    <xf numFmtId="9" fontId="25" fillId="3" borderId="4" xfId="2" applyFont="1" applyFill="1" applyBorder="1"/>
    <xf numFmtId="0" fontId="11" fillId="2" borderId="0" xfId="1" applyFont="1" applyFill="1"/>
    <xf numFmtId="0" fontId="25" fillId="2" borderId="0" xfId="1" applyFont="1" applyFill="1"/>
    <xf numFmtId="3" fontId="6" fillId="2" borderId="0" xfId="1" applyNumberFormat="1" applyFont="1" applyFill="1" applyAlignment="1">
      <alignment vertical="center"/>
    </xf>
    <xf numFmtId="164" fontId="6" fillId="9" borderId="0" xfId="3" applyNumberFormat="1" applyFont="1" applyFill="1" applyBorder="1"/>
    <xf numFmtId="9" fontId="6" fillId="2" borderId="3" xfId="2" applyFont="1" applyFill="1" applyBorder="1" applyAlignment="1">
      <alignment horizontal="left"/>
    </xf>
    <xf numFmtId="9" fontId="10" fillId="2" borderId="0" xfId="2" applyFont="1" applyFill="1"/>
    <xf numFmtId="9" fontId="10" fillId="4" borderId="0" xfId="2" applyFont="1" applyFill="1"/>
    <xf numFmtId="9" fontId="19" fillId="2" borderId="0" xfId="2" applyFont="1" applyFill="1"/>
    <xf numFmtId="9" fontId="6" fillId="2" borderId="0" xfId="2" applyFont="1" applyFill="1" applyBorder="1"/>
    <xf numFmtId="9" fontId="6" fillId="9" borderId="0" xfId="2" applyFont="1" applyFill="1" applyBorder="1"/>
    <xf numFmtId="9" fontId="10" fillId="4" borderId="0" xfId="2" applyFont="1" applyFill="1" applyBorder="1"/>
    <xf numFmtId="9" fontId="16" fillId="5" borderId="0" xfId="2" applyFont="1" applyFill="1" applyBorder="1"/>
    <xf numFmtId="9" fontId="6" fillId="2" borderId="0" xfId="1" applyNumberFormat="1" applyFont="1" applyFill="1"/>
    <xf numFmtId="9" fontId="6" fillId="9" borderId="0" xfId="1" applyNumberFormat="1" applyFont="1" applyFill="1"/>
    <xf numFmtId="9" fontId="16" fillId="5" borderId="0" xfId="1" applyNumberFormat="1" applyFont="1" applyFill="1"/>
    <xf numFmtId="0" fontId="16" fillId="5" borderId="0" xfId="1" applyFont="1" applyFill="1"/>
    <xf numFmtId="164" fontId="5" fillId="2" borderId="5" xfId="3" applyNumberFormat="1" applyFont="1" applyFill="1" applyBorder="1"/>
    <xf numFmtId="166" fontId="19" fillId="2" borderId="0" xfId="2" applyNumberFormat="1" applyFont="1" applyFill="1"/>
    <xf numFmtId="166" fontId="18" fillId="2" borderId="0" xfId="2" applyNumberFormat="1" applyFont="1" applyFill="1"/>
    <xf numFmtId="9" fontId="18" fillId="4" borderId="0" xfId="2" applyFont="1" applyFill="1"/>
    <xf numFmtId="9" fontId="18" fillId="2" borderId="0" xfId="2" applyFont="1" applyFill="1"/>
    <xf numFmtId="9" fontId="19" fillId="4" borderId="0" xfId="2" applyFont="1" applyFill="1"/>
    <xf numFmtId="9" fontId="18" fillId="2" borderId="0" xfId="2" applyFont="1" applyFill="1" applyBorder="1"/>
    <xf numFmtId="9" fontId="19" fillId="4" borderId="0" xfId="2" applyFont="1" applyFill="1" applyBorder="1"/>
    <xf numFmtId="9" fontId="19" fillId="5" borderId="0" xfId="2" applyFont="1" applyFill="1" applyBorder="1"/>
    <xf numFmtId="164" fontId="6" fillId="6" borderId="3" xfId="3" applyNumberFormat="1" applyFont="1" applyFill="1" applyBorder="1"/>
    <xf numFmtId="164" fontId="6" fillId="6" borderId="5" xfId="3" applyNumberFormat="1" applyFont="1" applyFill="1" applyBorder="1"/>
    <xf numFmtId="164" fontId="6" fillId="0" borderId="24" xfId="3" applyNumberFormat="1" applyFont="1" applyFill="1" applyBorder="1"/>
    <xf numFmtId="164" fontId="6" fillId="2" borderId="25" xfId="3" applyNumberFormat="1" applyFont="1" applyFill="1" applyBorder="1"/>
    <xf numFmtId="164" fontId="6" fillId="4" borderId="25" xfId="3" applyNumberFormat="1" applyFont="1" applyFill="1" applyBorder="1"/>
    <xf numFmtId="164" fontId="6" fillId="8" borderId="7" xfId="3" applyNumberFormat="1" applyFont="1" applyFill="1" applyBorder="1"/>
    <xf numFmtId="164" fontId="6" fillId="6" borderId="18" xfId="3" applyNumberFormat="1" applyFont="1" applyFill="1" applyBorder="1"/>
    <xf numFmtId="164" fontId="6" fillId="4" borderId="26" xfId="3" applyNumberFormat="1" applyFont="1" applyFill="1" applyBorder="1"/>
    <xf numFmtId="166" fontId="10" fillId="2" borderId="3" xfId="2" applyNumberFormat="1" applyFont="1" applyFill="1" applyBorder="1"/>
    <xf numFmtId="164" fontId="5" fillId="2" borderId="0" xfId="3" applyNumberFormat="1" applyFont="1" applyFill="1" applyBorder="1"/>
    <xf numFmtId="164" fontId="6" fillId="0" borderId="0" xfId="3" applyNumberFormat="1" applyFont="1" applyFill="1" applyBorder="1"/>
    <xf numFmtId="164" fontId="2" fillId="2" borderId="0" xfId="3" applyNumberFormat="1" applyFont="1" applyFill="1"/>
    <xf numFmtId="164" fontId="6" fillId="6" borderId="6" xfId="3" applyNumberFormat="1" applyFont="1" applyFill="1" applyBorder="1"/>
    <xf numFmtId="164" fontId="6" fillId="10" borderId="6" xfId="3" applyNumberFormat="1" applyFont="1" applyFill="1" applyBorder="1"/>
    <xf numFmtId="164" fontId="6" fillId="10" borderId="7" xfId="3" applyNumberFormat="1" applyFont="1" applyFill="1" applyBorder="1"/>
    <xf numFmtId="164" fontId="4" fillId="6" borderId="0" xfId="3" applyNumberFormat="1" applyFont="1" applyFill="1" applyBorder="1"/>
    <xf numFmtId="164" fontId="6" fillId="2" borderId="24" xfId="3" applyNumberFormat="1" applyFont="1" applyFill="1" applyBorder="1"/>
    <xf numFmtId="164" fontId="6" fillId="8" borderId="0" xfId="3" applyNumberFormat="1" applyFont="1" applyFill="1" applyBorder="1"/>
    <xf numFmtId="164" fontId="6" fillId="2" borderId="27" xfId="3" applyNumberFormat="1" applyFont="1" applyFill="1" applyBorder="1"/>
    <xf numFmtId="164" fontId="6" fillId="5" borderId="26" xfId="3" applyNumberFormat="1" applyFont="1" applyFill="1" applyBorder="1"/>
    <xf numFmtId="164" fontId="6" fillId="11" borderId="26" xfId="3" applyNumberFormat="1" applyFont="1" applyFill="1" applyBorder="1"/>
    <xf numFmtId="164" fontId="6" fillId="11" borderId="0" xfId="3" applyNumberFormat="1" applyFont="1" applyFill="1" applyBorder="1"/>
    <xf numFmtId="166" fontId="10" fillId="8" borderId="0" xfId="2" applyNumberFormat="1" applyFont="1" applyFill="1"/>
    <xf numFmtId="166" fontId="10" fillId="8" borderId="0" xfId="2" applyNumberFormat="1" applyFont="1" applyFill="1" applyBorder="1"/>
    <xf numFmtId="164" fontId="6" fillId="8" borderId="0" xfId="3" applyNumberFormat="1" applyFont="1" applyFill="1"/>
    <xf numFmtId="164" fontId="5" fillId="2" borderId="28" xfId="3" applyNumberFormat="1" applyFont="1" applyFill="1" applyBorder="1"/>
    <xf numFmtId="164" fontId="6" fillId="7" borderId="0" xfId="3" applyNumberFormat="1" applyFont="1" applyFill="1"/>
    <xf numFmtId="164" fontId="6" fillId="5" borderId="29" xfId="3" applyNumberFormat="1" applyFont="1" applyFill="1" applyBorder="1"/>
    <xf numFmtId="164" fontId="6" fillId="7" borderId="27" xfId="3" applyNumberFormat="1" applyFont="1" applyFill="1" applyBorder="1"/>
    <xf numFmtId="164" fontId="6" fillId="7" borderId="26" xfId="3" applyNumberFormat="1" applyFont="1" applyFill="1" applyBorder="1"/>
    <xf numFmtId="164" fontId="6" fillId="12" borderId="26" xfId="3" applyNumberFormat="1" applyFont="1" applyFill="1" applyBorder="1"/>
    <xf numFmtId="164" fontId="4" fillId="7" borderId="0" xfId="3" applyNumberFormat="1" applyFont="1" applyFill="1" applyBorder="1"/>
    <xf numFmtId="164" fontId="6" fillId="7" borderId="0" xfId="3" applyNumberFormat="1" applyFont="1" applyFill="1" applyBorder="1"/>
    <xf numFmtId="164" fontId="6" fillId="7" borderId="3" xfId="3" applyNumberFormat="1" applyFont="1" applyFill="1" applyBorder="1"/>
    <xf numFmtId="164" fontId="6" fillId="5" borderId="30" xfId="3" applyNumberFormat="1" applyFont="1" applyFill="1" applyBorder="1"/>
    <xf numFmtId="164" fontId="6" fillId="7" borderId="18" xfId="3" applyNumberFormat="1" applyFont="1" applyFill="1" applyBorder="1"/>
    <xf numFmtId="164" fontId="6" fillId="5" borderId="31" xfId="3" applyNumberFormat="1" applyFont="1" applyFill="1" applyBorder="1"/>
    <xf numFmtId="164" fontId="6" fillId="7" borderId="32" xfId="3" applyNumberFormat="1" applyFont="1" applyFill="1" applyBorder="1"/>
    <xf numFmtId="164" fontId="6" fillId="8" borderId="26" xfId="3" applyNumberFormat="1" applyFont="1" applyFill="1" applyBorder="1"/>
    <xf numFmtId="164" fontId="6" fillId="12" borderId="0" xfId="3" applyNumberFormat="1" applyFont="1" applyFill="1"/>
    <xf numFmtId="0" fontId="13" fillId="2" borderId="0" xfId="1" applyFont="1" applyFill="1"/>
    <xf numFmtId="0" fontId="4" fillId="2" borderId="7" xfId="1" applyFont="1" applyFill="1" applyBorder="1"/>
    <xf numFmtId="0" fontId="26" fillId="0" borderId="9" xfId="1" applyFont="1" applyBorder="1"/>
    <xf numFmtId="0" fontId="12" fillId="2" borderId="9" xfId="1" applyFont="1" applyFill="1" applyBorder="1"/>
    <xf numFmtId="0" fontId="1" fillId="2" borderId="9" xfId="1" applyFont="1" applyFill="1" applyBorder="1"/>
    <xf numFmtId="0" fontId="6" fillId="2" borderId="9" xfId="1" applyFont="1" applyFill="1" applyBorder="1"/>
    <xf numFmtId="0" fontId="1" fillId="2" borderId="26" xfId="1" applyFont="1" applyFill="1" applyBorder="1"/>
    <xf numFmtId="0" fontId="4" fillId="2" borderId="9" xfId="1" applyFont="1" applyFill="1" applyBorder="1"/>
    <xf numFmtId="0" fontId="26" fillId="0" borderId="25" xfId="1" applyFont="1" applyBorder="1"/>
    <xf numFmtId="0" fontId="12" fillId="2" borderId="25" xfId="1" applyFont="1" applyFill="1" applyBorder="1"/>
    <xf numFmtId="0" fontId="1" fillId="2" borderId="25" xfId="1" applyFont="1" applyFill="1" applyBorder="1"/>
    <xf numFmtId="0" fontId="6" fillId="2" borderId="25" xfId="1" applyFont="1" applyFill="1" applyBorder="1"/>
    <xf numFmtId="0" fontId="4" fillId="2" borderId="25" xfId="1" applyFont="1" applyFill="1" applyBorder="1"/>
    <xf numFmtId="0" fontId="4" fillId="2" borderId="26" xfId="1" applyFont="1" applyFill="1" applyBorder="1"/>
    <xf numFmtId="0" fontId="27" fillId="0" borderId="25" xfId="1" applyFont="1" applyBorder="1"/>
    <xf numFmtId="0" fontId="26" fillId="0" borderId="33" xfId="1" applyFont="1" applyBorder="1"/>
    <xf numFmtId="0" fontId="4" fillId="2" borderId="34" xfId="1" applyFont="1" applyFill="1" applyBorder="1"/>
    <xf numFmtId="0" fontId="4" fillId="9" borderId="0" xfId="1" applyFont="1" applyFill="1"/>
    <xf numFmtId="9" fontId="6" fillId="5" borderId="0" xfId="3" applyNumberFormat="1" applyFont="1" applyFill="1" applyBorder="1"/>
    <xf numFmtId="9" fontId="4" fillId="2" borderId="0" xfId="3" applyNumberFormat="1" applyFont="1" applyFill="1"/>
  </cellXfs>
  <cellStyles count="4">
    <cellStyle name="Comma 2" xfId="3" xr:uid="{0CF3FB5D-0B5B-43F1-AEB2-D594CAAADCE5}"/>
    <cellStyle name="Normal" xfId="0" builtinId="0"/>
    <cellStyle name="Normal 2" xfId="1" xr:uid="{797C802F-7282-42F0-B421-D234725C8189}"/>
    <cellStyle name="Percent 2" xfId="2" xr:uid="{86FEE7BB-5B12-4AA5-894E-511E75C283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EX_FS_NonGAAPRec"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aaxn.sharepoint.com/Accounting/Finance%20Dept.%20General/2022%20Q2/05_Financial%20Reporting%20and%20Earnings/10-Q/aaxn_Linking_File_Q2%20202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Book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Documents%20and%20Settings\KAOS\Local%20Settings\Temp\Temporary%20Directory%201%20for%20Forecast%20100702.zip\BC%20-%20Forecast%206-19-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X:\CapTable\CapTable_Fyreball_v17.xlsm" TargetMode="External"/></Relationships>
</file>

<file path=xl/externalLinks/_rels/externalLink14.xml.rels><?xml version="1.0" encoding="UTF-8" standalone="yes"?>
<Relationships xmlns="http://schemas.openxmlformats.org/package/2006/relationships"><Relationship Id="rId2" Type="http://schemas.openxmlformats.org/officeDocument/2006/relationships/externalLinkPath" Target="file:///\\azsdl-vwfs01\Finance\Accounting\Finance%20Dept.%20General\2023%20Q3\05_Financial%20Reporting%20and%20Earnings\10-Q\aaxn_Linking_File_Q3%202023.xlsx" TargetMode="External"/><Relationship Id="rId1" Type="http://schemas.openxmlformats.org/officeDocument/2006/relationships/externalLinkPath" Target="https://aaxn.sharepoint.com/sites/SECReporting/Shared%20Documents/Trending%20Schedules/aaxn_Linking_File_Q3%202023.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I:\Accounting\Finance%20Dept.%20General\2022%20Q4\05_Financial%20Reporting%20and%20Earnings\10-K\aaxn_Linking_File_Q4%202022.xlsx" TargetMode="External"/><Relationship Id="rId1" Type="http://schemas.openxmlformats.org/officeDocument/2006/relationships/externalLinkPath" Target="https://aaxn.sharepoint.com/Accounting/Finance%20Dept.%20General/2022%20Q4/05_Financial%20Reporting%20and%20Earnings/10-K/aaxn_Linking_File_Q4%202022.xlsx" TargetMode="External"/></Relationships>
</file>

<file path=xl/externalLinks/_rels/externalLink16.xml.rels><?xml version="1.0" encoding="UTF-8" standalone="yes"?>
<Relationships xmlns="http://schemas.openxmlformats.org/package/2006/relationships"><Relationship Id="rId2" Type="http://schemas.openxmlformats.org/officeDocument/2006/relationships/externalLinkPath" Target="https://aaxn.sharepoint.com/sites/SECReporting/Shared%20Documents/Trending%20Schedules/AXON_TRENDING_SCHEDULE_Q3_23.xlsx" TargetMode="External"/><Relationship Id="rId1" Type="http://schemas.openxmlformats.org/officeDocument/2006/relationships/externalLinkPath" Target="https://aaxn.sharepoint.com/sites/SECReporting/Shared%20Documents/Trending%20Schedules/AXON_TRENDING_SCHEDULE_Q3_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Notes_Revenues_ProductsAndServi"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I:\Accounting\Finance%20Dept.%20General\2023%20Q1\05_Financial%20Reporting%20and%20Earnings\10-Q\aaxn_Linking_File_Q1%202023.xlsx" TargetMode="External"/><Relationship Id="rId1" Type="http://schemas.openxmlformats.org/officeDocument/2006/relationships/externalLinkPath" Target="https://aaxn.sharepoint.com/Accounting/Finance%20Dept.%20General/2023%20Q1/05_Financial%20Reporting%20and%20Earnings/10-Q/aaxn_Linking_File_Q1%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EX_FS_UnitSale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FS_ComprehensiveIncome"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aaxn.sharepoint.com/sites/SECReporting/Shared%20Documents/Trending%20Schedules/Notes_Equity_StockBasedComExp"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Users\Lori\Desktop\Clients\Valant\Budget\Budget%20Valant%20v4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axn-my.sharepoint.com/Users/zmichelson/AppData/Local/Microsoft/Windows/INetCache/Content.Outlook/PVXQNVKL/Model/Safariland%20Model_v1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Users\Mark%20Cristalli\AppData\Local\Microsoft\Windows\Temporary%20Internet%20Files\Content.Outlook\9YAY0HKH\Marketfish%20Forecast%20-%2001%2030%2009%20Scenario%20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_FS_NonGAAPRe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ontractualObligations"/>
      <sheetName val="MDA_RevenueRecognition"/>
      <sheetName val="MDA_CashFlows"/>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OtherAssets"/>
      <sheetName val="Notes_AccruedLiabilities"/>
      <sheetName val="Notes_IncomeTaxes_Components"/>
      <sheetName val="Notes_IncomeTaxes_Provision"/>
      <sheetName val="Notes_IncomeTaxes_Reconciliatio"/>
      <sheetName val="Notes_IncomeTaxes_DeferredTax"/>
      <sheetName val="Notes_IncomeTaxes_Unrecognized"/>
      <sheetName val="Notes_Equity_CEOPerformanceAwar"/>
      <sheetName val="Notes_Equity_RSU_K"/>
      <sheetName val="Notes_Equity_StockOption"/>
      <sheetName val="Notes_Equity_StockExpense"/>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Notes_StockholdersEquity_Outsta"/>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Item 5"/>
      <sheetName val="DateTemplate"/>
      <sheetName val="EX_Taser"/>
      <sheetName val="EX_SoftwareAndSensors"/>
      <sheetName val="EX_FwdLookingPerfInd"/>
      <sheetName val="EX_FS_Operation"/>
      <sheetName val="EX_FS_Segment"/>
      <sheetName val="EX_FS_UnitSales"/>
      <sheetName val="EX_FS_NonGAAPRec"/>
      <sheetName val="EX_FS_BalanceSheet"/>
      <sheetName val="EX_CashFlow"/>
      <sheetName val="EX_CashBreakout"/>
      <sheetName val="EX_CashFlowSupp"/>
      <sheetName val="Conflict Miner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 val="Book3"/>
      <sheetName val="Mthly Assumes"/>
      <sheetName val="IS by Dept no var."/>
      <sheetName val="Mthly_Assumes"/>
      <sheetName val="IS_by_Dept_no_var_"/>
    </sheetNames>
    <sheetDataSet>
      <sheetData sheetId="0" refreshError="1"/>
      <sheetData sheetId="1" refreshError="1"/>
      <sheetData sheetId="2" refreshError="1"/>
      <sheetData sheetId="3" refreshError="1"/>
      <sheetData sheetId="4" refreshError="1"/>
      <sheetData sheetId="5" refreshError="1"/>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trics Assumptions"/>
      <sheetName val="Dashboard"/>
      <sheetName val="Financials"/>
      <sheetName val="Totals by Category"/>
      <sheetName val="Revenue and Direct Costs"/>
      <sheetName val="Salary Equity Table"/>
      <sheetName val="Staffing"/>
      <sheetName val="Mthly Assumes"/>
      <sheetName val="Fixedassts"/>
      <sheetName val="Metrics_Assumptions"/>
      <sheetName val="Totals_by_Category"/>
      <sheetName val="Revenue_and_Direct_Costs"/>
      <sheetName val="Salary_Equity_Table"/>
      <sheetName val="Mthly_Assume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Shares"/>
      <sheetName val="Options_warrants"/>
      <sheetName val="Convertible Notes "/>
      <sheetName val="Shareholder Info"/>
      <sheetName val="Noteholder Info"/>
      <sheetName val="Convertible_Notes_"/>
      <sheetName val="Shareholder_Info"/>
      <sheetName val="Noteholder_Info"/>
    </sheetNames>
    <sheetDataSet>
      <sheetData sheetId="0" refreshError="1"/>
      <sheetData sheetId="1" refreshError="1"/>
      <sheetData sheetId="2" refreshError="1"/>
      <sheetData sheetId="3" refreshError="1"/>
      <sheetData sheetId="4"/>
      <sheetData sheetId="5" refreshError="1"/>
      <sheetData sheetId="6"/>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ontractualObligations"/>
      <sheetName val="MDA_RevenueRecognition"/>
      <sheetName val="MDA_CashFlows"/>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IncomeTaxes_Components"/>
      <sheetName val="Notes_IncomeTaxes_Provision"/>
      <sheetName val="Notes_IncomeTaxes_Reconciliatio"/>
      <sheetName val="Notes_IncomeTaxes_DeferredTax"/>
      <sheetName val="Notes_IncomeTaxes_Unrecognized"/>
      <sheetName val="Notes_ConvertibleNote"/>
      <sheetName val="Notes_Note_HedgeWarrant"/>
      <sheetName val="Notes_Equity_CEOPerformanceAwar"/>
      <sheetName val="Notes_Equity_RSU_K"/>
      <sheetName val="Notes_Equity_StockOption"/>
      <sheetName val="Notes_Equity_StockExpense"/>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Notes_StockholdersEquity_Outsta"/>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OptionActivit"/>
      <sheetName val="Notes_Equity_StockBasedComExp"/>
      <sheetName val="Notes_AOCI"/>
      <sheetName val="Notes_SegmentData"/>
      <sheetName val="Item 5"/>
      <sheetName val="DateTemplate"/>
      <sheetName val="EX_Taser"/>
      <sheetName val="EX_SoftwareAndSensors"/>
      <sheetName val="EX_FwdLookingPerfInd"/>
      <sheetName val="EX_FS_Operation"/>
      <sheetName val="EX_FS_Segment"/>
      <sheetName val="EX_SHL_SBP"/>
      <sheetName val="EX_FS_NonGAAPRec"/>
      <sheetName val="EX_FS_BalanceSheet"/>
      <sheetName val="EX_CashFlow"/>
      <sheetName val="EX_CashFlowSupp"/>
      <sheetName val="EX_CashBreakout"/>
      <sheetName val="Conflict Miner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ashFlows"/>
      <sheetName val="MDA_ContractualObligations"/>
      <sheetName val="MDA_RevenueRecognition"/>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ConvertibleNote"/>
      <sheetName val="Notes_Note_HedgeWarrant"/>
      <sheetName val="Notes_IncomeTaxes_Components"/>
      <sheetName val="Notes_IncomeTaxes_Provision"/>
      <sheetName val="Notes_IncomeTaxes_Reconciliatio"/>
      <sheetName val="Notes_IncomeTaxes_DeferredTax"/>
      <sheetName val="Notes_IncomeTaxes_Unrecognized"/>
      <sheetName val="Notes_Equity_CEOPerformanceAwar"/>
      <sheetName val="Notes_Equity_RSU_K"/>
      <sheetName val="Notes_Equity_PSU_K"/>
      <sheetName val="Notes_Equity_StockOption"/>
      <sheetName val="Notes_StockholdersEquity_Outsta"/>
      <sheetName val="Notes_Equity_StockExpense"/>
      <sheetName val="Notes_AOCI_K"/>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Item 5"/>
      <sheetName val="DateTemplate"/>
      <sheetName val="EX_Taser"/>
      <sheetName val="EX_SoftwareAndSensors"/>
      <sheetName val="EX_FwdLookingPerfInd"/>
      <sheetName val="EX_FS_Operation"/>
      <sheetName val="EX_FS_Segment"/>
      <sheetName val="EX_FS_UnitSales"/>
      <sheetName val="EX_FS_NonGAAPRec"/>
      <sheetName val="EX_FS_BalanceSheet"/>
      <sheetName val="EX_CashFlow"/>
      <sheetName val="EX_CashBreakout"/>
      <sheetName val="EX_CashFlowSupp"/>
      <sheetName val="Conflict Miner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PS2eOBOJh0S9jFRhqlRxRXwMT1Tt521Ot6eO0IEqwYoqjYDtDDHpR4p1vYkTzpQ6" itemId="01DRL7RXSCFURNNHO4UNHIIZJOIOYBVNBY">
      <xxl21:absoluteUrl r:id="rId2"/>
    </xxl21:alternateUrls>
    <sheetNames>
      <sheetName val="Trending_Schedule_Q3'23"/>
      <sheetName val="Raw_Data_&gt;&gt;"/>
      <sheetName val="Q3_Income"/>
      <sheetName val="Adjusted_EBITDA_-_SHL"/>
      <sheetName val="Q3_Balance_Sheet"/>
      <sheetName val="3-Month_CFS"/>
      <sheetName val="Free_Cash_Flow"/>
      <sheetName val="Revenue_by_Geography"/>
      <sheetName val="3-Month_Segment"/>
      <sheetName val="Sale_by_Product"/>
      <sheetName val="Forward_Looking_Indicators"/>
    </sheetNames>
    <sheetDataSet>
      <sheetData sheetId="0"/>
      <sheetData sheetId="1"/>
      <sheetData sheetId="2">
        <row r="7">
          <cell r="D7">
            <v>413601</v>
          </cell>
        </row>
      </sheetData>
      <sheetData sheetId="3">
        <row r="7">
          <cell r="D7">
            <v>8418</v>
          </cell>
        </row>
        <row r="21">
          <cell r="G21">
            <v>81570</v>
          </cell>
        </row>
        <row r="26">
          <cell r="D26">
            <v>1687</v>
          </cell>
        </row>
        <row r="27">
          <cell r="D27">
            <v>12886</v>
          </cell>
        </row>
        <row r="28">
          <cell r="D28">
            <v>15414</v>
          </cell>
        </row>
      </sheetData>
      <sheetData sheetId="4">
        <row r="8">
          <cell r="D8">
            <v>406042</v>
          </cell>
        </row>
        <row r="26">
          <cell r="D26" t="str">
            <v>  </v>
          </cell>
        </row>
        <row r="27">
          <cell r="D27" t="str">
            <v>  </v>
          </cell>
        </row>
        <row r="42">
          <cell r="D42" t="str">
            <v>  </v>
          </cell>
        </row>
      </sheetData>
      <sheetData sheetId="5">
        <row r="6">
          <cell r="D6">
            <v>59397</v>
          </cell>
        </row>
      </sheetData>
      <sheetData sheetId="6">
        <row r="5">
          <cell r="D5">
            <v>62892</v>
          </cell>
        </row>
      </sheetData>
      <sheetData sheetId="7">
        <row r="5">
          <cell r="D5">
            <v>342090</v>
          </cell>
        </row>
      </sheetData>
      <sheetData sheetId="8">
        <row r="6">
          <cell r="D6">
            <v>153375</v>
          </cell>
        </row>
        <row r="14">
          <cell r="D14">
            <v>15672</v>
          </cell>
          <cell r="G14">
            <v>61208</v>
          </cell>
        </row>
      </sheetData>
      <sheetData sheetId="9">
        <row r="6">
          <cell r="D6">
            <v>86718</v>
          </cell>
        </row>
      </sheetData>
      <sheetData sheetId="10">
        <row r="5">
          <cell r="D5">
            <v>619</v>
          </cell>
        </row>
        <row r="8">
          <cell r="B8"/>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_Revenues_ProductsAndServi"/>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e of Contents"/>
      <sheetName val="Legend"/>
      <sheetName val="Item_Market_Stock"/>
      <sheetName val="Item_FinancialData_Operations"/>
      <sheetName val="Item_FinancialData_BalanceSheet"/>
      <sheetName val="MDA_ResultsOfOperations"/>
      <sheetName val="MDA_Revenue_Geography"/>
      <sheetName val="MDA_NetSales"/>
      <sheetName val="MDA_NetUnitSales"/>
      <sheetName val="MDA_Revenue_Backlog"/>
      <sheetName val="MDA_Revenue_Cost"/>
      <sheetName val="MDA_GrossMargin"/>
      <sheetName val="MDA_SalesGeneralAndAdministrati"/>
      <sheetName val="MDA_ResearchAndDevelopmentExp"/>
      <sheetName val="MDA_NetUnitSales_QuarterTwo"/>
      <sheetName val="MDA_NetSales_QuaterTwo"/>
      <sheetName val="MDA_AdjustedEBITDA"/>
      <sheetName val="MDA_ContractualObligations"/>
      <sheetName val="MDA_RevenueRecognition"/>
      <sheetName val="MDA_CashFlows"/>
      <sheetName val="FS_CompIncome"/>
      <sheetName val="FS_Equity"/>
      <sheetName val="FS_BalanceSheet"/>
      <sheetName val="FS_CashFlows"/>
      <sheetName val="Notes_Policies_ProductWarrantyL"/>
      <sheetName val="Notes_Policies_Assumptions"/>
      <sheetName val="Notes_Policies_IncomePerShare"/>
      <sheetName val="Notes_Policies_ConsolidatedBala"/>
      <sheetName val="Notes_Revenues_ProductsAndServi"/>
      <sheetName val="Notes_Revenue_Geo"/>
      <sheetName val="Notes_Revenues_ContractBalances"/>
      <sheetName val="Notes_Revenues_ContractLiabilit"/>
      <sheetName val="Notes_Revenues_TotalContractLia"/>
      <sheetName val="Notes_Revenues_Costs"/>
      <sheetName val="Notes_CashCashEquivalentsAndInv"/>
      <sheetName val="Notes_CreditLosses"/>
      <sheetName val="Notes_CECL_Accounts"/>
      <sheetName val="Notes_Inventory"/>
      <sheetName val="Notes_Property_Components"/>
      <sheetName val="Notes_GoodwillAndIntangibleAsse"/>
      <sheetName val="Notes_GoodwillAndIntangibleAss"/>
      <sheetName val="Notes_GoodwillAndIntangiableAss"/>
      <sheetName val="Notes_Strategic Investments"/>
      <sheetName val="Notes_Variable Interest Entity"/>
      <sheetName val="Notes_OtherAssets"/>
      <sheetName val="Notes_AccruedLiabilities"/>
      <sheetName val="Notes_IncomeTaxes_Components"/>
      <sheetName val="Notes_IncomeTaxes_Provision"/>
      <sheetName val="Notes_IncomeTaxes_Reconciliatio"/>
      <sheetName val="Notes_IncomeTaxes_DeferredTax"/>
      <sheetName val="Notes_IncomeTaxes_Unrecognized"/>
      <sheetName val="Notes_ConvertibleNote"/>
      <sheetName val="Notes_Note_HedgeWarrant"/>
      <sheetName val="Notes_Equity_CEOPerformanceAwar"/>
      <sheetName val="Notes_Equity_RSU_K"/>
      <sheetName val="Notes_Equity_StockOption"/>
      <sheetName val="Notes_Equity_StockExpense"/>
      <sheetName val="Notes_Leases_FinanceLease"/>
      <sheetName val="Notes_Leases_LeaseExpense"/>
      <sheetName val="Notes_Leases_CashFlowInfo"/>
      <sheetName val="Notes_Leases_FutureMinimumLease"/>
      <sheetName val="Notes_Acquisition_Price"/>
      <sheetName val="Notes_Acquisition_Breon"/>
      <sheetName val="Notes_Acquisition_Vievu"/>
      <sheetName val="Notes_Segment"/>
      <sheetName val="Notes_QuarterlyData"/>
      <sheetName val="Notes_SupplementalCashFlow"/>
      <sheetName val="Item_Security_Equity"/>
      <sheetName val="Sch_ValuationAccounts"/>
      <sheetName val="Notes_StockholdersEquity_Outsta"/>
      <sheetName val="10Q Only=&gt;"/>
      <sheetName val="FS_ComprehensiveIncome"/>
      <sheetName val="FS_StockholdersEquity"/>
      <sheetName val="Notes_Policies_IncomePerCommonS"/>
      <sheetName val="Notes_Revenues_Geography"/>
      <sheetName val="Notes_Equity_RestrictedStockUni"/>
      <sheetName val="Notes_Equity_PerformanceStock"/>
      <sheetName val="Prophix_XL_Model_Connection_Def"/>
      <sheetName val="Notes_Equity_StockBasedComExp"/>
      <sheetName val="Notes_Equity_StockOptionActivit"/>
      <sheetName val="Notes_AOCI"/>
      <sheetName val="Notes_SegmentData"/>
      <sheetName val="Item 5"/>
      <sheetName val="DateTemplate"/>
      <sheetName val="EX_Taser"/>
      <sheetName val="EX_SoftwareAndSensors"/>
      <sheetName val="EX_FwdLookingPerfInd"/>
      <sheetName val="EX_FS_Operation"/>
      <sheetName val="EX_FS_Segment"/>
      <sheetName val="EX_SHL_SBP"/>
      <sheetName val="EX_FS_NonGAAPRec"/>
      <sheetName val="EX_FS_BalanceSheet"/>
      <sheetName val="EX_CashBreakout"/>
      <sheetName val="EX_CashFlow"/>
      <sheetName val="EX_CashFlowSupp"/>
      <sheetName val="Conflict Mineral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_FS_UnitSales"/>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S_ComprehensiveIncome"/>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_Equity_StockBasedComExp"/>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YTD PL"/>
      <sheetName val="PL-Monthly"/>
      <sheetName val="Balance Sheet"/>
      <sheetName val="COA"/>
      <sheetName val="Summary Scenarios"/>
      <sheetName val="PLPL"/>
      <sheetName val="Budget"/>
      <sheetName val="CashPlan"/>
      <sheetName val="Revenue &amp; COGS"/>
      <sheetName val="PL-Inputs"/>
      <sheetName val="BalSheet-inputs"/>
      <sheetName val="Deferred Revenue"/>
      <sheetName val="Atlas "/>
      <sheetName val="Addtl Graphs"/>
      <sheetName val="YTD_PL"/>
      <sheetName val="Balance_Sheet"/>
      <sheetName val="Summary_Scenarios"/>
      <sheetName val="Revenue_&amp;_COGS"/>
      <sheetName val="Deferred_Revenue"/>
      <sheetName val="Atlas_"/>
      <sheetName val="Addtl_Graph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Cover"/>
      <sheetName val="Inputs&gt;&gt;&gt;"/>
      <sheetName val="FactSet.Comps"/>
      <sheetName val="Betas"/>
      <sheetName val="Precedents.Backup"/>
      <sheetName val="Cases"/>
      <sheetName val="Analysis&gt;&gt;&gt;"/>
      <sheetName val="LBO"/>
      <sheetName val="DCF"/>
      <sheetName val="Precedents"/>
      <sheetName val="Comps"/>
      <sheetName val="WACC"/>
      <sheetName val="Outputs&gt;&gt;&gt;"/>
      <sheetName val="Football.Field"/>
      <sheetName val="Subscriber Analysis"/>
      <sheetName val="Files.Received&gt;&gt;&gt;"/>
      <sheetName val="VieVu.Financials"/>
      <sheetName val="Share.Count"/>
      <sheetName val="Summary.Formatted"/>
      <sheetName val="Detailed.Model"/>
      <sheetName val="2017.Budget"/>
      <sheetName val="Unit.Buildup"/>
      <sheetName val="Precedents Backup"/>
      <sheetName val="FactSet_Comps"/>
      <sheetName val="Precedents_Backup"/>
      <sheetName val="Football_Field"/>
      <sheetName val="Subscriber_Analysis"/>
      <sheetName val="Files_Received&gt;&gt;&gt;"/>
      <sheetName val="VieVu_Financials"/>
      <sheetName val="Share_Count"/>
      <sheetName val="Summary_Formatted"/>
      <sheetName val="Detailed_Model"/>
      <sheetName val="2017_Budget"/>
      <sheetName val="Unit_Buildup"/>
      <sheetName val="Precedents_Backup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Disclaimer_Instructions"/>
      <sheetName val="Assumptions"/>
      <sheetName val="Scenario"/>
      <sheetName val="Slide Info"/>
      <sheetName val="Investor Information"/>
      <sheetName val="Monthly-Quarterly"/>
      <sheetName val="IS by Category"/>
      <sheetName val="IS by Department"/>
      <sheetName val="Totals by Category"/>
      <sheetName val="Totals by Department"/>
      <sheetName val="Balance sheets"/>
      <sheetName val="Cash Flows"/>
      <sheetName val="Revenue"/>
      <sheetName val="COR - 1"/>
      <sheetName val="COR - 2"/>
      <sheetName val="Sales"/>
      <sheetName val="Marketing"/>
      <sheetName val="Acct Mgmt"/>
      <sheetName val="R&amp;D"/>
      <sheetName val="G&amp;A"/>
      <sheetName val="Dept 2"/>
      <sheetName val="Personnel"/>
      <sheetName val="Monthly Assumptions"/>
      <sheetName val="Slide_Info"/>
      <sheetName val="Investor_Information"/>
      <sheetName val="IS_by_Category"/>
      <sheetName val="IS_by_Department"/>
      <sheetName val="Totals_by_Category"/>
      <sheetName val="Totals_by_Department"/>
      <sheetName val="Balance_sheets"/>
      <sheetName val="Cash_Flows"/>
      <sheetName val="COR_-_1"/>
      <sheetName val="COR_-_2"/>
      <sheetName val="Acct_Mgmt"/>
      <sheetName val="Dept_2"/>
      <sheetName val="Monthly_Assum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C555-B251-43AC-9C96-5EA91C02FB41}">
  <dimension ref="A1:CG1609"/>
  <sheetViews>
    <sheetView tabSelected="1" workbookViewId="0">
      <pane xSplit="1" topLeftCell="B1" activePane="topRight" state="frozen"/>
      <selection activeCell="A20" sqref="A20"/>
      <selection pane="topRight" activeCell="A5" sqref="A5"/>
    </sheetView>
  </sheetViews>
  <sheetFormatPr defaultColWidth="8.88671875" defaultRowHeight="14.4" x14ac:dyDescent="0.3"/>
  <cols>
    <col min="1" max="1" width="84.5546875" style="13" customWidth="1"/>
    <col min="2" max="2" width="12.109375" style="74" customWidth="1"/>
    <col min="3" max="5" width="10.6640625" style="75" customWidth="1"/>
    <col min="6" max="6" width="10.6640625" style="77" customWidth="1"/>
    <col min="7" max="7" width="10.6640625" style="75" customWidth="1"/>
    <col min="8" max="10" width="10.88671875" style="75" customWidth="1"/>
    <col min="11" max="11" width="10.88671875" style="78" customWidth="1"/>
    <col min="12" max="13" width="10.88671875" style="75" customWidth="1"/>
    <col min="14" max="16" width="10.88671875" style="13" customWidth="1"/>
    <col min="17" max="18" width="10.88671875" style="75" customWidth="1"/>
    <col min="19" max="19" width="10.88671875" style="75" bestFit="1" customWidth="1"/>
    <col min="20" max="20" width="10.6640625" style="4" customWidth="1"/>
    <col min="21" max="21" width="10" style="263" bestFit="1" customWidth="1"/>
    <col min="22" max="22" width="10.5546875" style="263" customWidth="1"/>
    <col min="23" max="24" width="12.6640625" style="4" bestFit="1" customWidth="1"/>
    <col min="25" max="25" width="12.33203125" style="4" customWidth="1"/>
    <col min="26" max="26" width="8.88671875" style="4" customWidth="1"/>
    <col min="27" max="27" width="2.44140625" style="4" bestFit="1" customWidth="1"/>
    <col min="28" max="28" width="8.88671875" style="4" customWidth="1"/>
    <col min="29" max="86" width="8.88671875" style="13" customWidth="1"/>
    <col min="87" max="16384" width="8.88671875" style="13"/>
  </cols>
  <sheetData>
    <row r="1" spans="1:85" s="4" customFormat="1" x14ac:dyDescent="0.3">
      <c r="A1" s="1"/>
      <c r="B1" s="2"/>
      <c r="C1" s="3"/>
      <c r="D1" s="2"/>
      <c r="E1" s="3"/>
      <c r="F1" s="3"/>
      <c r="G1" s="2"/>
      <c r="H1" s="3"/>
      <c r="I1" s="2"/>
      <c r="J1" s="3"/>
      <c r="K1" s="3"/>
      <c r="L1" s="2"/>
      <c r="M1" s="3"/>
      <c r="N1" s="3"/>
      <c r="O1" s="3"/>
      <c r="P1" s="3"/>
      <c r="Q1" s="2"/>
      <c r="R1" s="2"/>
      <c r="S1" s="2"/>
      <c r="T1" s="2"/>
    </row>
    <row r="2" spans="1:85" s="4" customFormat="1" x14ac:dyDescent="0.3">
      <c r="A2" s="5"/>
      <c r="B2" s="6"/>
      <c r="C2" s="6"/>
      <c r="D2" s="6"/>
      <c r="E2" s="6"/>
      <c r="G2" s="7"/>
      <c r="H2" s="7"/>
      <c r="I2" s="7"/>
      <c r="J2" s="7"/>
      <c r="L2" s="7"/>
      <c r="M2" s="7"/>
      <c r="Q2" s="7"/>
      <c r="R2" s="8"/>
      <c r="S2" s="8"/>
    </row>
    <row r="3" spans="1:85" x14ac:dyDescent="0.3">
      <c r="A3" s="9" t="s">
        <v>0</v>
      </c>
      <c r="B3" s="10" t="s">
        <v>1</v>
      </c>
      <c r="C3" s="11" t="s">
        <v>2</v>
      </c>
      <c r="D3" s="11" t="s">
        <v>3</v>
      </c>
      <c r="E3" s="11" t="s">
        <v>4</v>
      </c>
      <c r="F3" s="12" t="s">
        <v>5</v>
      </c>
      <c r="G3" s="12" t="s">
        <v>6</v>
      </c>
      <c r="H3" s="12" t="s">
        <v>7</v>
      </c>
      <c r="I3" s="12" t="s">
        <v>8</v>
      </c>
      <c r="J3" s="12" t="s">
        <v>9</v>
      </c>
      <c r="K3" s="12" t="s">
        <v>10</v>
      </c>
      <c r="L3" s="12" t="s">
        <v>11</v>
      </c>
      <c r="M3" s="12" t="s">
        <v>12</v>
      </c>
      <c r="N3" s="12" t="s">
        <v>13</v>
      </c>
      <c r="O3" s="12" t="s">
        <v>14</v>
      </c>
      <c r="P3" s="12" t="s">
        <v>15</v>
      </c>
      <c r="Q3" s="12" t="s">
        <v>16</v>
      </c>
      <c r="R3" s="12" t="s">
        <v>17</v>
      </c>
      <c r="S3" s="12" t="s">
        <v>18</v>
      </c>
      <c r="T3" s="12" t="s">
        <v>19</v>
      </c>
      <c r="U3" s="12" t="s">
        <v>20</v>
      </c>
      <c r="V3" s="12" t="s">
        <v>21</v>
      </c>
      <c r="W3" s="12" t="s">
        <v>22</v>
      </c>
      <c r="X3" s="12" t="s">
        <v>23</v>
      </c>
    </row>
    <row r="4" spans="1:85" s="15" customFormat="1" ht="42.9" customHeight="1" x14ac:dyDescent="0.3">
      <c r="A4" s="14" t="s">
        <v>24</v>
      </c>
      <c r="D4" s="16"/>
      <c r="F4" s="17"/>
      <c r="G4" s="17"/>
      <c r="H4" s="17"/>
      <c r="I4" s="17"/>
      <c r="J4" s="17"/>
      <c r="K4" s="17"/>
      <c r="L4" s="17"/>
      <c r="M4" s="17"/>
      <c r="Q4" s="17"/>
      <c r="R4" s="17"/>
      <c r="S4" s="18"/>
      <c r="T4" s="17"/>
      <c r="Y4" s="19"/>
      <c r="Z4" s="19"/>
      <c r="AA4" s="19"/>
      <c r="AB4" s="19"/>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row>
    <row r="5" spans="1:85" s="24" customFormat="1" x14ac:dyDescent="0.3">
      <c r="A5" s="21" t="s">
        <v>25</v>
      </c>
      <c r="B5" s="22">
        <v>115810</v>
      </c>
      <c r="C5" s="22">
        <v>112362</v>
      </c>
      <c r="D5" s="22">
        <v>130837</v>
      </c>
      <c r="E5" s="22">
        <v>171851</v>
      </c>
      <c r="F5" s="23">
        <v>530860</v>
      </c>
      <c r="G5" s="22">
        <v>147162</v>
      </c>
      <c r="H5" s="22">
        <v>141259</v>
      </c>
      <c r="I5" s="22">
        <v>166442</v>
      </c>
      <c r="J5" s="22">
        <v>226140</v>
      </c>
      <c r="K5" s="23">
        <v>681003</v>
      </c>
      <c r="L5" s="22">
        <v>195019</v>
      </c>
      <c r="M5" s="22">
        <v>218795</v>
      </c>
      <c r="N5" s="22">
        <v>231989</v>
      </c>
      <c r="O5" s="22">
        <v>217578</v>
      </c>
      <c r="P5" s="23">
        <v>863381</v>
      </c>
      <c r="Q5" s="22">
        <v>256426</v>
      </c>
      <c r="R5" s="24">
        <v>285613</v>
      </c>
      <c r="S5" s="24">
        <v>311754</v>
      </c>
      <c r="T5" s="24">
        <v>336142</v>
      </c>
      <c r="U5" s="25">
        <v>1189935</v>
      </c>
      <c r="V5" s="26">
        <v>343043</v>
      </c>
      <c r="W5" s="26">
        <v>374605</v>
      </c>
      <c r="X5" s="26">
        <v>413601</v>
      </c>
      <c r="Y5" s="27"/>
      <c r="Z5" s="27"/>
      <c r="AA5" s="28"/>
      <c r="AB5" s="28"/>
    </row>
    <row r="6" spans="1:85" s="38" customFormat="1" x14ac:dyDescent="0.3">
      <c r="A6" s="29" t="s">
        <v>26</v>
      </c>
      <c r="B6" s="30"/>
      <c r="C6" s="30"/>
      <c r="D6" s="30"/>
      <c r="E6" s="30"/>
      <c r="F6" s="31">
        <v>0.26369999999999999</v>
      </c>
      <c r="G6" s="30">
        <v>0.27071928158190139</v>
      </c>
      <c r="H6" s="30">
        <v>0.25717769352628111</v>
      </c>
      <c r="I6" s="30">
        <v>0.27213250074520207</v>
      </c>
      <c r="J6" s="30">
        <v>0.31590738488574405</v>
      </c>
      <c r="K6" s="32">
        <v>0.28282974795614663</v>
      </c>
      <c r="L6" s="30">
        <v>0.3251994400728449</v>
      </c>
      <c r="M6" s="30">
        <v>0.54889245994945457</v>
      </c>
      <c r="N6" s="30">
        <v>0.39381285973492269</v>
      </c>
      <c r="O6" s="30">
        <v>-3.7861501724595382E-2</v>
      </c>
      <c r="P6" s="32">
        <v>0.26780792448785101</v>
      </c>
      <c r="Q6" s="30">
        <v>0.31487701198344775</v>
      </c>
      <c r="R6" s="33">
        <v>0.30539089101670513</v>
      </c>
      <c r="S6" s="33">
        <v>0.34383095750229536</v>
      </c>
      <c r="T6" s="33">
        <v>0.54492641719291468</v>
      </c>
      <c r="U6" s="34">
        <v>0.37822699364475243</v>
      </c>
      <c r="V6" s="35">
        <f>(V5-Q5)/Q5</f>
        <v>0.33778555996661808</v>
      </c>
      <c r="W6" s="35">
        <f>(W5-R5)/R5</f>
        <v>0.31158245598064516</v>
      </c>
      <c r="X6" s="35">
        <f>(X5-S5)/S5</f>
        <v>0.32669027502453857</v>
      </c>
      <c r="Y6" s="36"/>
      <c r="Z6" s="36"/>
      <c r="AA6" s="37"/>
      <c r="AB6" s="37"/>
    </row>
    <row r="7" spans="1:85" s="24" customFormat="1" x14ac:dyDescent="0.3">
      <c r="A7" s="39" t="s">
        <v>27</v>
      </c>
      <c r="B7" s="40">
        <v>46893</v>
      </c>
      <c r="C7" s="40">
        <v>46802</v>
      </c>
      <c r="D7" s="40">
        <v>50668</v>
      </c>
      <c r="E7" s="40">
        <v>79211</v>
      </c>
      <c r="F7" s="41">
        <v>223574</v>
      </c>
      <c r="G7" s="40">
        <v>58554</v>
      </c>
      <c r="H7" s="40">
        <v>53082</v>
      </c>
      <c r="I7" s="40">
        <v>68202</v>
      </c>
      <c r="J7" s="40">
        <v>84834</v>
      </c>
      <c r="K7" s="41">
        <v>264672</v>
      </c>
      <c r="L7" s="40">
        <v>71666</v>
      </c>
      <c r="M7" s="40">
        <v>80866</v>
      </c>
      <c r="N7" s="40">
        <v>87422</v>
      </c>
      <c r="O7" s="40">
        <v>82517</v>
      </c>
      <c r="P7" s="41">
        <v>322471</v>
      </c>
      <c r="Q7" s="40">
        <v>100687</v>
      </c>
      <c r="R7" s="24">
        <v>111650</v>
      </c>
      <c r="S7" s="24">
        <v>118497</v>
      </c>
      <c r="T7" s="42">
        <v>130463</v>
      </c>
      <c r="U7" s="43">
        <v>461297</v>
      </c>
      <c r="V7" s="44">
        <v>138941</v>
      </c>
      <c r="W7" s="44">
        <v>142484</v>
      </c>
      <c r="X7" s="44">
        <v>158329</v>
      </c>
      <c r="Y7" s="27"/>
      <c r="Z7" s="27"/>
      <c r="AA7" s="28"/>
      <c r="AB7" s="28"/>
    </row>
    <row r="8" spans="1:85" s="24" customFormat="1" x14ac:dyDescent="0.3">
      <c r="A8" s="21" t="s">
        <v>28</v>
      </c>
      <c r="B8" s="22">
        <v>68917</v>
      </c>
      <c r="C8" s="22">
        <v>65560</v>
      </c>
      <c r="D8" s="22">
        <v>80169</v>
      </c>
      <c r="E8" s="22">
        <v>92640</v>
      </c>
      <c r="F8" s="23">
        <v>307286</v>
      </c>
      <c r="G8" s="22">
        <v>88608</v>
      </c>
      <c r="H8" s="22">
        <v>88177</v>
      </c>
      <c r="I8" s="22">
        <v>98240</v>
      </c>
      <c r="J8" s="22">
        <v>141306</v>
      </c>
      <c r="K8" s="23">
        <v>416331</v>
      </c>
      <c r="L8" s="22">
        <v>123353</v>
      </c>
      <c r="M8" s="22">
        <v>137929</v>
      </c>
      <c r="N8" s="22">
        <v>144567</v>
      </c>
      <c r="O8" s="22">
        <v>135061</v>
      </c>
      <c r="P8" s="23">
        <v>540910</v>
      </c>
      <c r="Q8" s="22">
        <v>155739</v>
      </c>
      <c r="R8" s="45">
        <v>173963</v>
      </c>
      <c r="S8" s="46">
        <v>193257</v>
      </c>
      <c r="T8" s="24">
        <v>205679</v>
      </c>
      <c r="U8" s="25">
        <v>728638</v>
      </c>
      <c r="V8" s="26">
        <v>204102</v>
      </c>
      <c r="W8" s="26">
        <v>232121</v>
      </c>
      <c r="X8" s="26">
        <f>X5-X7</f>
        <v>255272</v>
      </c>
      <c r="Y8" s="27"/>
      <c r="Z8" s="27"/>
      <c r="AA8" s="28"/>
      <c r="AB8" s="28"/>
    </row>
    <row r="9" spans="1:85" s="51" customFormat="1" x14ac:dyDescent="0.3">
      <c r="A9" s="47" t="s">
        <v>29</v>
      </c>
      <c r="B9" s="48">
        <v>0.59508678007080562</v>
      </c>
      <c r="C9" s="48">
        <v>0.58347128032608886</v>
      </c>
      <c r="D9" s="48">
        <v>0.61273951558045503</v>
      </c>
      <c r="E9" s="48">
        <v>0.5390716376395831</v>
      </c>
      <c r="F9" s="32">
        <v>0.57884564668650873</v>
      </c>
      <c r="G9" s="48">
        <v>0.60211195825009178</v>
      </c>
      <c r="H9" s="48">
        <v>0.62422217345443476</v>
      </c>
      <c r="I9" s="48">
        <v>0.59023563763953812</v>
      </c>
      <c r="J9" s="30">
        <v>0.625</v>
      </c>
      <c r="K9" s="32">
        <v>0.6113497297368734</v>
      </c>
      <c r="L9" s="48">
        <v>0.63251785723442333</v>
      </c>
      <c r="M9" s="48">
        <v>0.63040288854864146</v>
      </c>
      <c r="N9" s="48">
        <v>0.62316316721913534</v>
      </c>
      <c r="O9" s="48">
        <v>0.62074750204524354</v>
      </c>
      <c r="P9" s="32">
        <v>0.62650208888080694</v>
      </c>
      <c r="Q9" s="35">
        <f t="shared" ref="Q9:X9" si="0">Q8/Q5</f>
        <v>0.60734480902872567</v>
      </c>
      <c r="R9" s="35">
        <f t="shared" si="0"/>
        <v>0.60908642113629285</v>
      </c>
      <c r="S9" s="35">
        <f t="shared" si="0"/>
        <v>0.61990223060490002</v>
      </c>
      <c r="T9" s="35">
        <f t="shared" si="0"/>
        <v>0.61188128826507848</v>
      </c>
      <c r="U9" s="34">
        <v>0.61233428716694605</v>
      </c>
      <c r="V9" s="35">
        <f t="shared" si="0"/>
        <v>0.59497497398285348</v>
      </c>
      <c r="W9" s="35">
        <f t="shared" si="0"/>
        <v>0.61964202293082049</v>
      </c>
      <c r="X9" s="35">
        <f t="shared" si="0"/>
        <v>0.61719386558543132</v>
      </c>
      <c r="Y9" s="49"/>
      <c r="Z9" s="49"/>
      <c r="AA9" s="50"/>
      <c r="AB9" s="50"/>
    </row>
    <row r="10" spans="1:85" s="24" customFormat="1" ht="14.1" customHeight="1" x14ac:dyDescent="0.3">
      <c r="A10" s="21" t="s">
        <v>30</v>
      </c>
      <c r="B10" s="52"/>
      <c r="C10" s="53"/>
      <c r="D10" s="53"/>
      <c r="E10" s="53"/>
      <c r="F10" s="54"/>
      <c r="G10" s="53"/>
      <c r="H10" s="53"/>
      <c r="I10" s="53"/>
      <c r="J10" s="53"/>
      <c r="K10" s="54"/>
      <c r="L10" s="53"/>
      <c r="M10" s="53"/>
      <c r="N10" s="22"/>
      <c r="O10" s="22"/>
      <c r="P10" s="54"/>
      <c r="Q10" s="53"/>
      <c r="R10" s="55"/>
      <c r="S10" s="55"/>
      <c r="T10" s="55"/>
      <c r="U10" s="56"/>
      <c r="V10" s="57"/>
      <c r="W10" s="57"/>
      <c r="X10" s="57"/>
      <c r="Y10" s="27"/>
      <c r="Z10" s="27"/>
      <c r="AA10" s="28"/>
      <c r="AB10" s="28"/>
    </row>
    <row r="11" spans="1:85" s="24" customFormat="1" x14ac:dyDescent="0.3">
      <c r="A11" s="21" t="s">
        <v>31</v>
      </c>
      <c r="B11" s="22">
        <v>42892</v>
      </c>
      <c r="C11" s="22">
        <v>43362</v>
      </c>
      <c r="D11" s="22">
        <v>48424</v>
      </c>
      <c r="E11" s="22">
        <v>78281</v>
      </c>
      <c r="F11" s="23">
        <v>212959</v>
      </c>
      <c r="G11" s="22">
        <v>63027</v>
      </c>
      <c r="H11" s="22">
        <v>72293</v>
      </c>
      <c r="I11" s="22">
        <v>74443</v>
      </c>
      <c r="J11" s="22">
        <v>97523</v>
      </c>
      <c r="K11" s="23">
        <v>307286</v>
      </c>
      <c r="L11" s="22">
        <v>126597</v>
      </c>
      <c r="M11" s="22">
        <v>177662</v>
      </c>
      <c r="N11" s="22">
        <v>99295</v>
      </c>
      <c r="O11" s="22">
        <v>111453</v>
      </c>
      <c r="P11" s="23">
        <v>515007</v>
      </c>
      <c r="Q11" s="22">
        <v>90129</v>
      </c>
      <c r="R11" s="24">
        <v>95005</v>
      </c>
      <c r="S11" s="24">
        <v>102023</v>
      </c>
      <c r="T11" s="24">
        <v>114418</v>
      </c>
      <c r="U11" s="25">
        <v>401575</v>
      </c>
      <c r="V11" s="26">
        <v>116567</v>
      </c>
      <c r="W11" s="26">
        <v>119922</v>
      </c>
      <c r="X11" s="26">
        <v>123279</v>
      </c>
      <c r="Y11" s="27"/>
      <c r="Z11" s="27"/>
      <c r="AA11" s="28"/>
      <c r="AB11" s="28"/>
    </row>
    <row r="12" spans="1:85" s="24" customFormat="1" x14ac:dyDescent="0.3">
      <c r="A12" s="39" t="s">
        <v>32</v>
      </c>
      <c r="B12" s="40">
        <v>23354</v>
      </c>
      <c r="C12" s="40">
        <v>23493</v>
      </c>
      <c r="D12" s="40">
        <v>25129</v>
      </c>
      <c r="E12" s="40">
        <v>28745</v>
      </c>
      <c r="F12" s="41">
        <v>100721</v>
      </c>
      <c r="G12" s="40">
        <v>26381</v>
      </c>
      <c r="H12" s="40">
        <v>29560</v>
      </c>
      <c r="I12" s="40">
        <v>29246</v>
      </c>
      <c r="J12" s="40">
        <v>38008</v>
      </c>
      <c r="K12" s="41">
        <v>123195</v>
      </c>
      <c r="L12" s="40">
        <v>47018</v>
      </c>
      <c r="M12" s="40">
        <v>53952</v>
      </c>
      <c r="N12" s="40">
        <v>42382</v>
      </c>
      <c r="O12" s="40">
        <v>50674</v>
      </c>
      <c r="P12" s="41">
        <v>194026</v>
      </c>
      <c r="Q12" s="40">
        <v>48416</v>
      </c>
      <c r="R12" s="24">
        <v>57547</v>
      </c>
      <c r="S12" s="24">
        <v>59127</v>
      </c>
      <c r="T12" s="42">
        <v>68720</v>
      </c>
      <c r="U12" s="43">
        <v>233810</v>
      </c>
      <c r="V12" s="44">
        <v>70927</v>
      </c>
      <c r="W12" s="44">
        <v>71940</v>
      </c>
      <c r="X12" s="44">
        <v>76880</v>
      </c>
      <c r="Y12" s="27"/>
      <c r="Z12" s="27"/>
      <c r="AA12" s="28"/>
      <c r="AB12" s="28"/>
    </row>
    <row r="13" spans="1:85" s="24" customFormat="1" x14ac:dyDescent="0.3">
      <c r="A13" s="39" t="s">
        <v>33</v>
      </c>
      <c r="B13" s="40">
        <v>66246</v>
      </c>
      <c r="C13" s="40">
        <v>66855</v>
      </c>
      <c r="D13" s="40">
        <v>73553</v>
      </c>
      <c r="E13" s="40">
        <v>107026</v>
      </c>
      <c r="F13" s="41">
        <v>313680</v>
      </c>
      <c r="G13" s="40">
        <v>89408</v>
      </c>
      <c r="H13" s="40">
        <v>101853</v>
      </c>
      <c r="I13" s="40">
        <v>103689</v>
      </c>
      <c r="J13" s="40">
        <v>135531</v>
      </c>
      <c r="K13" s="41">
        <v>430481</v>
      </c>
      <c r="L13" s="40">
        <v>173615</v>
      </c>
      <c r="M13" s="40">
        <v>231614</v>
      </c>
      <c r="N13" s="40">
        <v>141677</v>
      </c>
      <c r="O13" s="40">
        <v>162127</v>
      </c>
      <c r="P13" s="41">
        <v>709033</v>
      </c>
      <c r="Q13" s="40">
        <v>138545</v>
      </c>
      <c r="R13" s="58">
        <v>152552</v>
      </c>
      <c r="S13" s="46">
        <v>161150</v>
      </c>
      <c r="T13" s="42">
        <v>183138</v>
      </c>
      <c r="U13" s="43">
        <v>635385</v>
      </c>
      <c r="V13" s="44">
        <v>187494</v>
      </c>
      <c r="W13" s="44">
        <v>191862</v>
      </c>
      <c r="X13" s="44">
        <f>SUM(X11:X12)</f>
        <v>200159</v>
      </c>
      <c r="Y13" s="27"/>
      <c r="Z13" s="27"/>
      <c r="AA13" s="28"/>
      <c r="AB13" s="28"/>
    </row>
    <row r="14" spans="1:85" s="24" customFormat="1" x14ac:dyDescent="0.3">
      <c r="A14" s="21" t="s">
        <v>34</v>
      </c>
      <c r="B14" s="22">
        <v>2671</v>
      </c>
      <c r="C14" s="22">
        <v>-1295</v>
      </c>
      <c r="D14" s="22">
        <v>6616</v>
      </c>
      <c r="E14" s="22">
        <v>-14386</v>
      </c>
      <c r="F14" s="23">
        <v>-6394</v>
      </c>
      <c r="G14" s="22">
        <v>-800</v>
      </c>
      <c r="H14" s="22">
        <v>-13676</v>
      </c>
      <c r="I14" s="22">
        <v>-5449</v>
      </c>
      <c r="J14" s="22">
        <v>5775</v>
      </c>
      <c r="K14" s="23">
        <v>-14150</v>
      </c>
      <c r="L14" s="22">
        <v>-50262</v>
      </c>
      <c r="M14" s="22">
        <v>-93685</v>
      </c>
      <c r="N14" s="22">
        <v>2890</v>
      </c>
      <c r="O14" s="22">
        <v>-27066</v>
      </c>
      <c r="P14" s="23">
        <v>-168123</v>
      </c>
      <c r="Q14" s="22">
        <v>17194</v>
      </c>
      <c r="R14" s="22">
        <v>21411</v>
      </c>
      <c r="S14" s="46">
        <v>32107</v>
      </c>
      <c r="T14" s="24">
        <v>22541</v>
      </c>
      <c r="U14" s="25">
        <v>93253</v>
      </c>
      <c r="V14" s="26">
        <v>16608</v>
      </c>
      <c r="W14" s="26">
        <v>40259</v>
      </c>
      <c r="X14" s="26">
        <f t="shared" ref="X14" si="1">X8-X13</f>
        <v>55113</v>
      </c>
      <c r="Y14" s="27"/>
      <c r="Z14" s="27"/>
      <c r="AA14" s="28"/>
      <c r="AB14" s="28"/>
    </row>
    <row r="15" spans="1:85" s="24" customFormat="1" x14ac:dyDescent="0.3">
      <c r="A15" s="39" t="s">
        <v>35</v>
      </c>
      <c r="B15" s="40">
        <v>2313</v>
      </c>
      <c r="C15" s="40">
        <v>1845</v>
      </c>
      <c r="D15" s="40">
        <v>1820</v>
      </c>
      <c r="E15" s="40">
        <v>2486</v>
      </c>
      <c r="F15" s="41">
        <v>8464</v>
      </c>
      <c r="G15" s="40">
        <v>941</v>
      </c>
      <c r="H15" s="40">
        <v>1613</v>
      </c>
      <c r="I15" s="40">
        <v>2040</v>
      </c>
      <c r="J15" s="40">
        <v>3265</v>
      </c>
      <c r="K15" s="41">
        <v>7859</v>
      </c>
      <c r="L15" s="40">
        <v>585</v>
      </c>
      <c r="M15" s="40">
        <v>41841</v>
      </c>
      <c r="N15" s="40">
        <v>-5530</v>
      </c>
      <c r="O15" s="40">
        <v>-10148</v>
      </c>
      <c r="P15" s="41">
        <v>26748</v>
      </c>
      <c r="Q15" s="40">
        <v>55299</v>
      </c>
      <c r="R15" s="24">
        <v>47026</v>
      </c>
      <c r="S15" s="24">
        <v>-11249</v>
      </c>
      <c r="T15" s="42">
        <v>12189</v>
      </c>
      <c r="U15" s="43">
        <v>103265</v>
      </c>
      <c r="V15" s="44">
        <v>25276</v>
      </c>
      <c r="W15" s="44">
        <v>-52368</v>
      </c>
      <c r="X15" s="44">
        <v>14310</v>
      </c>
      <c r="Y15" s="27"/>
      <c r="Z15" s="27"/>
      <c r="AA15" s="28"/>
      <c r="AB15" s="28"/>
    </row>
    <row r="16" spans="1:85" s="24" customFormat="1" x14ac:dyDescent="0.3">
      <c r="A16" s="21" t="s">
        <v>36</v>
      </c>
      <c r="B16" s="22">
        <v>4984</v>
      </c>
      <c r="C16" s="22">
        <v>550</v>
      </c>
      <c r="D16" s="22">
        <v>8436</v>
      </c>
      <c r="E16" s="22">
        <v>-11900</v>
      </c>
      <c r="F16" s="23">
        <v>2070</v>
      </c>
      <c r="G16" s="22">
        <v>141</v>
      </c>
      <c r="H16" s="22">
        <v>-12063</v>
      </c>
      <c r="I16" s="22">
        <v>-3409</v>
      </c>
      <c r="J16" s="22">
        <v>9040</v>
      </c>
      <c r="K16" s="23">
        <v>-6291</v>
      </c>
      <c r="L16" s="22">
        <v>-49677</v>
      </c>
      <c r="M16" s="22">
        <v>-51844</v>
      </c>
      <c r="N16" s="22">
        <v>-2640</v>
      </c>
      <c r="O16" s="22">
        <v>-37214</v>
      </c>
      <c r="P16" s="23">
        <v>-141375</v>
      </c>
      <c r="Q16" s="22">
        <v>72493</v>
      </c>
      <c r="R16" s="45">
        <v>68437</v>
      </c>
      <c r="S16" s="46">
        <v>20858</v>
      </c>
      <c r="T16" s="24">
        <v>34730</v>
      </c>
      <c r="U16" s="25">
        <v>196518</v>
      </c>
      <c r="V16" s="26">
        <v>41884</v>
      </c>
      <c r="W16" s="26">
        <v>-12109</v>
      </c>
      <c r="X16" s="26">
        <f t="shared" ref="X16" si="2">X14+X15</f>
        <v>69423</v>
      </c>
      <c r="Y16" s="27"/>
      <c r="Z16" s="27"/>
      <c r="AA16" s="28"/>
      <c r="AB16" s="28"/>
    </row>
    <row r="17" spans="1:85" s="24" customFormat="1" x14ac:dyDescent="0.3">
      <c r="A17" s="21" t="s">
        <v>37</v>
      </c>
      <c r="B17" s="22">
        <v>-1435</v>
      </c>
      <c r="C17" s="22">
        <v>-188</v>
      </c>
      <c r="D17" s="22">
        <v>2332</v>
      </c>
      <c r="E17" s="22">
        <v>479</v>
      </c>
      <c r="F17" s="23">
        <v>1188</v>
      </c>
      <c r="G17" s="22">
        <v>-3933</v>
      </c>
      <c r="H17" s="22">
        <v>18696</v>
      </c>
      <c r="I17" s="22">
        <v>-2536</v>
      </c>
      <c r="J17" s="22">
        <v>-16794</v>
      </c>
      <c r="K17" s="23">
        <v>-4567</v>
      </c>
      <c r="L17" s="22">
        <v>-1760</v>
      </c>
      <c r="M17" s="22">
        <v>-4727</v>
      </c>
      <c r="N17" s="22">
        <v>-51164</v>
      </c>
      <c r="O17" s="22">
        <v>-23706</v>
      </c>
      <c r="P17" s="23">
        <v>-81357</v>
      </c>
      <c r="Q17" s="22">
        <v>17622</v>
      </c>
      <c r="R17" s="24">
        <v>17475</v>
      </c>
      <c r="S17" s="24">
        <v>8727</v>
      </c>
      <c r="T17" s="42">
        <v>5555</v>
      </c>
      <c r="U17" s="43">
        <v>49379</v>
      </c>
      <c r="V17" s="44">
        <v>-3255</v>
      </c>
      <c r="W17" s="44">
        <v>-24529</v>
      </c>
      <c r="X17" s="44">
        <v>10026</v>
      </c>
      <c r="Y17" s="27"/>
      <c r="Z17" s="27"/>
      <c r="AA17" s="28"/>
      <c r="AB17" s="28"/>
    </row>
    <row r="18" spans="1:85" s="24" customFormat="1" ht="15" thickBot="1" x14ac:dyDescent="0.35">
      <c r="A18" s="59" t="s">
        <v>38</v>
      </c>
      <c r="B18" s="60">
        <v>6419</v>
      </c>
      <c r="C18" s="60">
        <v>738</v>
      </c>
      <c r="D18" s="60">
        <v>6104</v>
      </c>
      <c r="E18" s="60">
        <v>-12379</v>
      </c>
      <c r="F18" s="61">
        <v>882</v>
      </c>
      <c r="G18" s="60">
        <v>4074</v>
      </c>
      <c r="H18" s="60">
        <v>-30759</v>
      </c>
      <c r="I18" s="60">
        <v>-873</v>
      </c>
      <c r="J18" s="60">
        <v>25834</v>
      </c>
      <c r="K18" s="61">
        <v>-1724</v>
      </c>
      <c r="L18" s="60">
        <v>-47917</v>
      </c>
      <c r="M18" s="60">
        <v>-47117</v>
      </c>
      <c r="N18" s="60">
        <v>48524</v>
      </c>
      <c r="O18" s="60">
        <v>-13508</v>
      </c>
      <c r="P18" s="61">
        <v>-60018</v>
      </c>
      <c r="Q18" s="60">
        <v>54871</v>
      </c>
      <c r="R18" s="60">
        <v>50962</v>
      </c>
      <c r="S18" s="60">
        <v>12131</v>
      </c>
      <c r="T18" s="62">
        <v>29175</v>
      </c>
      <c r="U18" s="63">
        <v>147139</v>
      </c>
      <c r="V18" s="64">
        <v>45139</v>
      </c>
      <c r="W18" s="64">
        <v>12420</v>
      </c>
      <c r="X18" s="64">
        <f t="shared" ref="X18" si="3">X16-X17</f>
        <v>59397</v>
      </c>
      <c r="Y18" s="27"/>
      <c r="Z18" s="27"/>
      <c r="AA18" s="28"/>
      <c r="AB18" s="28"/>
    </row>
    <row r="19" spans="1:85" s="68" customFormat="1" ht="15" thickTop="1" x14ac:dyDescent="0.3">
      <c r="A19" s="65" t="s">
        <v>39</v>
      </c>
      <c r="B19" s="66">
        <v>0.10742916436544996</v>
      </c>
      <c r="C19" s="66">
        <v>1.23E-2</v>
      </c>
      <c r="D19" s="66">
        <v>0.10163339382940109</v>
      </c>
      <c r="E19" s="66">
        <v>-0.20849193249570519</v>
      </c>
      <c r="F19" s="67">
        <v>1.4695591322603219E-2</v>
      </c>
      <c r="G19" s="66">
        <v>6.7457032155512131E-2</v>
      </c>
      <c r="H19" s="66">
        <v>-0.50971066847844104</v>
      </c>
      <c r="I19" s="66">
        <v>-1.3748897568350762E-2</v>
      </c>
      <c r="J19" s="66">
        <v>0.39524494354517914</v>
      </c>
      <c r="K19" s="67">
        <v>-2.7904567673432391E-2</v>
      </c>
      <c r="L19" s="66">
        <v>-0.74828221625335745</v>
      </c>
      <c r="M19" s="66">
        <v>-0.72303041463339779</v>
      </c>
      <c r="N19" s="66">
        <v>0.66984166425090763</v>
      </c>
      <c r="O19" s="66">
        <v>-0.1948925119030443</v>
      </c>
      <c r="P19" s="67">
        <v>-0.90673958695290902</v>
      </c>
      <c r="Q19" s="66">
        <v>0.75842098715946316</v>
      </c>
      <c r="R19" s="66">
        <v>0.70503437876125785</v>
      </c>
      <c r="S19" s="68">
        <v>0.16726645984143398</v>
      </c>
      <c r="T19" s="68">
        <v>0.39978897171672878</v>
      </c>
      <c r="U19" s="69">
        <v>2.0285521272782421</v>
      </c>
      <c r="V19" s="70">
        <v>0.61100207100992188</v>
      </c>
      <c r="W19" s="70">
        <v>0.16389548693586697</v>
      </c>
      <c r="X19" s="70">
        <f t="shared" ref="X19" si="4">X18/X20</f>
        <v>0.78203338950916368</v>
      </c>
      <c r="Y19" s="71"/>
      <c r="Z19" s="71"/>
      <c r="AA19" s="72"/>
      <c r="AB19" s="72"/>
    </row>
    <row r="20" spans="1:85" s="24" customFormat="1" x14ac:dyDescent="0.3">
      <c r="A20" s="21" t="s">
        <v>40</v>
      </c>
      <c r="B20" s="22">
        <v>59751</v>
      </c>
      <c r="C20" s="22">
        <v>60000</v>
      </c>
      <c r="D20" s="22">
        <v>60059</v>
      </c>
      <c r="E20" s="22">
        <v>59374</v>
      </c>
      <c r="F20" s="23">
        <v>60018</v>
      </c>
      <c r="G20" s="22">
        <v>60394</v>
      </c>
      <c r="H20" s="22">
        <v>60346</v>
      </c>
      <c r="I20" s="22">
        <v>63496</v>
      </c>
      <c r="J20" s="22">
        <v>65362</v>
      </c>
      <c r="K20" s="23">
        <v>61782</v>
      </c>
      <c r="L20" s="22">
        <v>64036</v>
      </c>
      <c r="M20" s="22">
        <v>65166</v>
      </c>
      <c r="N20" s="22">
        <v>72441</v>
      </c>
      <c r="O20" s="22">
        <v>69310</v>
      </c>
      <c r="P20" s="23">
        <v>66191</v>
      </c>
      <c r="Q20" s="22">
        <v>72349</v>
      </c>
      <c r="R20" s="24">
        <v>72283</v>
      </c>
      <c r="S20" s="24">
        <v>72525</v>
      </c>
      <c r="T20" s="24">
        <v>72976</v>
      </c>
      <c r="U20" s="25">
        <v>72534</v>
      </c>
      <c r="V20" s="26">
        <v>73877</v>
      </c>
      <c r="W20" s="26">
        <v>75780</v>
      </c>
      <c r="X20" s="26">
        <v>75952</v>
      </c>
      <c r="Y20" s="27"/>
      <c r="Z20" s="27"/>
      <c r="AA20" s="28"/>
      <c r="AB20" s="28"/>
    </row>
    <row r="21" spans="1:85" x14ac:dyDescent="0.3">
      <c r="A21" s="73"/>
      <c r="D21" s="76"/>
      <c r="P21" s="78"/>
      <c r="T21" s="75"/>
      <c r="U21" s="78"/>
      <c r="V21" s="79"/>
      <c r="W21" s="79"/>
      <c r="X21" s="79"/>
    </row>
    <row r="22" spans="1:85" s="15" customFormat="1" ht="40.5" customHeight="1" x14ac:dyDescent="0.3">
      <c r="A22" s="80" t="s">
        <v>41</v>
      </c>
      <c r="B22" s="81"/>
      <c r="C22" s="81"/>
      <c r="D22" s="81"/>
      <c r="Y22" s="19"/>
      <c r="Z22" s="19"/>
      <c r="AA22" s="19"/>
      <c r="AB22" s="19"/>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row>
    <row r="23" spans="1:85" x14ac:dyDescent="0.3">
      <c r="A23" s="82" t="s">
        <v>42</v>
      </c>
      <c r="B23" s="13"/>
      <c r="C23" s="83"/>
      <c r="D23" s="83"/>
      <c r="P23" s="78"/>
      <c r="T23" s="75"/>
      <c r="U23" s="78"/>
      <c r="V23" s="79"/>
      <c r="W23" s="79"/>
      <c r="X23" s="79"/>
    </row>
    <row r="24" spans="1:85" x14ac:dyDescent="0.3">
      <c r="A24" s="84" t="s">
        <v>43</v>
      </c>
      <c r="B24" s="85">
        <v>6419</v>
      </c>
      <c r="C24" s="85">
        <v>738</v>
      </c>
      <c r="D24" s="85">
        <v>6104</v>
      </c>
      <c r="E24" s="85">
        <v>-12379</v>
      </c>
      <c r="F24" s="86">
        <v>882</v>
      </c>
      <c r="G24" s="85">
        <v>4074</v>
      </c>
      <c r="H24" s="85">
        <v>-30759</v>
      </c>
      <c r="I24" s="85">
        <v>-873</v>
      </c>
      <c r="J24" s="85">
        <v>25834</v>
      </c>
      <c r="K24" s="86">
        <v>-1724</v>
      </c>
      <c r="L24" s="85">
        <v>-47917</v>
      </c>
      <c r="M24" s="85">
        <v>-47117</v>
      </c>
      <c r="N24" s="85">
        <v>48524</v>
      </c>
      <c r="O24" s="85">
        <v>-13508</v>
      </c>
      <c r="P24" s="86">
        <v>-60018</v>
      </c>
      <c r="Q24" s="85">
        <v>54871</v>
      </c>
      <c r="R24" s="85">
        <v>50962</v>
      </c>
      <c r="S24" s="87">
        <v>12131</v>
      </c>
      <c r="T24" s="87">
        <v>29175</v>
      </c>
      <c r="U24" s="86">
        <v>147139</v>
      </c>
      <c r="V24" s="88">
        <v>45139</v>
      </c>
      <c r="W24" s="88">
        <v>12420</v>
      </c>
      <c r="X24" s="88">
        <f>X18</f>
        <v>59397</v>
      </c>
    </row>
    <row r="25" spans="1:85" x14ac:dyDescent="0.3">
      <c r="A25" s="73" t="s">
        <v>44</v>
      </c>
      <c r="B25" s="13"/>
      <c r="F25" s="78"/>
      <c r="N25" s="85"/>
      <c r="O25" s="85"/>
      <c r="P25" s="78"/>
      <c r="T25" s="75"/>
      <c r="U25" s="78"/>
      <c r="V25" s="79"/>
      <c r="W25" s="79"/>
      <c r="X25" s="79"/>
    </row>
    <row r="26" spans="1:85" s="24" customFormat="1" x14ac:dyDescent="0.3">
      <c r="A26" s="89" t="s">
        <v>45</v>
      </c>
      <c r="B26" s="22">
        <v>7905</v>
      </c>
      <c r="C26" s="22">
        <v>8627</v>
      </c>
      <c r="D26" s="22">
        <v>13663</v>
      </c>
      <c r="E26" s="22">
        <v>48300</v>
      </c>
      <c r="F26" s="23">
        <v>78495</v>
      </c>
      <c r="G26" s="22">
        <v>20195</v>
      </c>
      <c r="H26" s="22">
        <v>33835</v>
      </c>
      <c r="I26" s="22">
        <v>26094</v>
      </c>
      <c r="J26" s="22">
        <v>53448</v>
      </c>
      <c r="K26" s="23">
        <v>133572</v>
      </c>
      <c r="L26" s="22">
        <v>89610</v>
      </c>
      <c r="M26" s="22">
        <v>137549</v>
      </c>
      <c r="N26" s="85">
        <v>35062</v>
      </c>
      <c r="O26" s="85">
        <v>41110</v>
      </c>
      <c r="P26" s="23">
        <v>303331</v>
      </c>
      <c r="Q26" s="22">
        <v>25088</v>
      </c>
      <c r="R26" s="24">
        <v>21162</v>
      </c>
      <c r="S26" s="24">
        <v>28204</v>
      </c>
      <c r="T26" s="24">
        <v>31722</v>
      </c>
      <c r="U26" s="25">
        <v>106176</v>
      </c>
      <c r="V26" s="26">
        <v>34350</v>
      </c>
      <c r="W26" s="26">
        <v>31891</v>
      </c>
      <c r="X26" s="26">
        <v>29987</v>
      </c>
      <c r="Y26" s="27"/>
      <c r="Z26" s="27"/>
      <c r="AA26" s="28"/>
      <c r="AB26" s="28"/>
    </row>
    <row r="27" spans="1:85" s="24" customFormat="1" x14ac:dyDescent="0.3">
      <c r="A27" s="89" t="s">
        <v>46</v>
      </c>
      <c r="B27" s="22">
        <v>260</v>
      </c>
      <c r="C27" s="22">
        <v>1321</v>
      </c>
      <c r="D27" s="22">
        <v>878</v>
      </c>
      <c r="E27" s="22">
        <v>150</v>
      </c>
      <c r="F27" s="23">
        <v>2609</v>
      </c>
      <c r="G27" s="22">
        <v>530</v>
      </c>
      <c r="H27" s="22">
        <v>888</v>
      </c>
      <c r="I27" s="22">
        <v>263</v>
      </c>
      <c r="J27" s="22">
        <v>361</v>
      </c>
      <c r="K27" s="23">
        <v>2042</v>
      </c>
      <c r="L27" s="22">
        <v>56</v>
      </c>
      <c r="M27" s="22">
        <v>117</v>
      </c>
      <c r="N27" s="85">
        <v>31</v>
      </c>
      <c r="O27" s="85">
        <v>34</v>
      </c>
      <c r="P27" s="23">
        <v>238</v>
      </c>
      <c r="Q27" s="22">
        <v>146</v>
      </c>
      <c r="R27" s="24">
        <v>91</v>
      </c>
      <c r="S27" s="24">
        <v>1795</v>
      </c>
      <c r="T27" s="24">
        <v>3530</v>
      </c>
      <c r="U27" s="25">
        <v>5562</v>
      </c>
      <c r="V27" s="26">
        <v>156</v>
      </c>
      <c r="W27" s="26">
        <v>24</v>
      </c>
      <c r="X27" s="26">
        <v>137</v>
      </c>
      <c r="Y27" s="27"/>
      <c r="Z27" s="27"/>
      <c r="AA27" s="28"/>
      <c r="AB27" s="28"/>
    </row>
    <row r="28" spans="1:85" s="24" customFormat="1" x14ac:dyDescent="0.3">
      <c r="A28" s="89" t="s">
        <v>47</v>
      </c>
      <c r="B28" s="22"/>
      <c r="C28" s="22"/>
      <c r="D28" s="22"/>
      <c r="E28" s="22">
        <v>240</v>
      </c>
      <c r="F28" s="23">
        <v>240</v>
      </c>
      <c r="G28" s="22">
        <v>6135</v>
      </c>
      <c r="H28" s="22">
        <v>3834</v>
      </c>
      <c r="I28" s="22">
        <v>8573</v>
      </c>
      <c r="J28" s="22">
        <v>522</v>
      </c>
      <c r="K28" s="23">
        <v>19064</v>
      </c>
      <c r="L28" s="22">
        <v>233</v>
      </c>
      <c r="M28" s="22">
        <v>147</v>
      </c>
      <c r="N28" s="85">
        <v>242</v>
      </c>
      <c r="O28" s="85">
        <v>119</v>
      </c>
      <c r="P28" s="23">
        <v>741</v>
      </c>
      <c r="Q28" s="22">
        <v>4</v>
      </c>
      <c r="R28" s="24">
        <v>291</v>
      </c>
      <c r="S28" s="24">
        <v>0</v>
      </c>
      <c r="T28" s="24">
        <v>250</v>
      </c>
      <c r="U28" s="25">
        <v>545</v>
      </c>
      <c r="V28" s="26">
        <v>0</v>
      </c>
      <c r="W28" s="26">
        <v>1</v>
      </c>
      <c r="X28" s="26">
        <v>71</v>
      </c>
      <c r="Y28" s="27"/>
      <c r="Z28" s="27"/>
      <c r="AA28" s="28"/>
      <c r="AB28" s="28"/>
    </row>
    <row r="29" spans="1:85" s="24" customFormat="1" x14ac:dyDescent="0.3">
      <c r="A29" s="90" t="s">
        <v>48</v>
      </c>
      <c r="B29" s="22">
        <v>0</v>
      </c>
      <c r="C29" s="22">
        <v>0</v>
      </c>
      <c r="D29" s="22">
        <v>0</v>
      </c>
      <c r="E29" s="22">
        <v>0</v>
      </c>
      <c r="F29" s="23">
        <v>0</v>
      </c>
      <c r="G29" s="22">
        <v>833</v>
      </c>
      <c r="H29" s="22">
        <v>90</v>
      </c>
      <c r="I29" s="22"/>
      <c r="J29" s="22">
        <v>109</v>
      </c>
      <c r="K29" s="23">
        <v>1032</v>
      </c>
      <c r="L29" s="22">
        <v>385</v>
      </c>
      <c r="M29" s="22">
        <v>110</v>
      </c>
      <c r="N29" s="85">
        <v>393</v>
      </c>
      <c r="O29" s="85">
        <v>1180</v>
      </c>
      <c r="P29" s="23">
        <v>2068</v>
      </c>
      <c r="Q29" s="22">
        <v>871</v>
      </c>
      <c r="R29" s="24">
        <v>964</v>
      </c>
      <c r="S29" s="24">
        <v>469</v>
      </c>
      <c r="T29" s="24">
        <v>64</v>
      </c>
      <c r="U29" s="25">
        <v>2368</v>
      </c>
      <c r="V29" s="26">
        <v>843</v>
      </c>
      <c r="W29" s="26">
        <v>455</v>
      </c>
      <c r="X29" s="26">
        <v>495</v>
      </c>
      <c r="Y29" s="27"/>
      <c r="Z29" s="27"/>
      <c r="AA29" s="28"/>
      <c r="AB29" s="28"/>
    </row>
    <row r="30" spans="1:85" s="24" customFormat="1" x14ac:dyDescent="0.3">
      <c r="A30" s="90" t="s">
        <v>49</v>
      </c>
      <c r="B30" s="26">
        <v>0</v>
      </c>
      <c r="C30" s="26">
        <v>0</v>
      </c>
      <c r="D30" s="26">
        <v>0</v>
      </c>
      <c r="E30" s="26">
        <v>0</v>
      </c>
      <c r="F30" s="23"/>
      <c r="G30" s="26">
        <v>0</v>
      </c>
      <c r="H30" s="26">
        <v>0</v>
      </c>
      <c r="I30" s="26">
        <v>0</v>
      </c>
      <c r="J30" s="26">
        <v>0</v>
      </c>
      <c r="K30" s="23">
        <v>0</v>
      </c>
      <c r="L30" s="26">
        <v>0</v>
      </c>
      <c r="M30" s="26">
        <v>0</v>
      </c>
      <c r="N30" s="26">
        <v>0</v>
      </c>
      <c r="O30" s="26">
        <v>0</v>
      </c>
      <c r="P30" s="23">
        <v>0</v>
      </c>
      <c r="Q30" s="26">
        <v>0</v>
      </c>
      <c r="R30" s="26">
        <v>0</v>
      </c>
      <c r="S30" s="26">
        <v>0</v>
      </c>
      <c r="T30" s="26">
        <v>0</v>
      </c>
      <c r="U30" s="25">
        <v>0</v>
      </c>
      <c r="V30" s="26">
        <v>0</v>
      </c>
      <c r="W30" s="26">
        <v>-789</v>
      </c>
      <c r="X30" s="26">
        <v>-2615</v>
      </c>
      <c r="Y30" s="27"/>
      <c r="Z30" s="27"/>
      <c r="AA30" s="28"/>
      <c r="AB30" s="28"/>
    </row>
    <row r="31" spans="1:85" s="24" customFormat="1" x14ac:dyDescent="0.3">
      <c r="A31" s="89" t="s">
        <v>50</v>
      </c>
      <c r="B31" s="22">
        <v>0</v>
      </c>
      <c r="C31" s="22">
        <v>0</v>
      </c>
      <c r="D31" s="22">
        <v>0</v>
      </c>
      <c r="E31" s="22">
        <v>0</v>
      </c>
      <c r="F31" s="23">
        <v>0</v>
      </c>
      <c r="G31" s="22">
        <v>0</v>
      </c>
      <c r="H31" s="22">
        <v>0</v>
      </c>
      <c r="I31" s="22">
        <v>0</v>
      </c>
      <c r="J31" s="22">
        <v>-2055</v>
      </c>
      <c r="K31" s="23">
        <v>-2055</v>
      </c>
      <c r="L31" s="22">
        <v>0</v>
      </c>
      <c r="M31" s="22">
        <v>-40855</v>
      </c>
      <c r="N31" s="22">
        <v>6660</v>
      </c>
      <c r="O31" s="22">
        <v>11160</v>
      </c>
      <c r="P31" s="23">
        <v>-23035</v>
      </c>
      <c r="Q31" s="22">
        <v>-55851</v>
      </c>
      <c r="R31" s="24">
        <v>-47985</v>
      </c>
      <c r="S31" s="24">
        <v>11338</v>
      </c>
      <c r="T31" s="24">
        <v>-6445</v>
      </c>
      <c r="U31" s="25">
        <v>-98943</v>
      </c>
      <c r="V31" s="26">
        <v>-15570</v>
      </c>
      <c r="W31" s="26">
        <v>61912</v>
      </c>
      <c r="X31" s="26">
        <v>-4036</v>
      </c>
      <c r="Y31" s="27"/>
      <c r="Z31" s="27"/>
      <c r="AA31" s="28"/>
      <c r="AB31" s="28"/>
    </row>
    <row r="32" spans="1:85" s="24" customFormat="1" x14ac:dyDescent="0.3">
      <c r="A32" s="89" t="s">
        <v>51</v>
      </c>
      <c r="B32" s="22">
        <v>0</v>
      </c>
      <c r="C32" s="22">
        <v>0</v>
      </c>
      <c r="D32" s="22">
        <v>0</v>
      </c>
      <c r="E32" s="22">
        <v>0</v>
      </c>
      <c r="F32" s="23">
        <v>0</v>
      </c>
      <c r="G32" s="22">
        <v>0</v>
      </c>
      <c r="H32" s="22">
        <v>0</v>
      </c>
      <c r="I32" s="22">
        <v>0</v>
      </c>
      <c r="J32" s="22">
        <v>0</v>
      </c>
      <c r="K32" s="23">
        <v>0</v>
      </c>
      <c r="L32" s="22">
        <v>1452</v>
      </c>
      <c r="M32" s="22">
        <v>2217</v>
      </c>
      <c r="N32" s="85">
        <v>6069</v>
      </c>
      <c r="O32" s="85">
        <v>9195</v>
      </c>
      <c r="P32" s="23">
        <v>18933</v>
      </c>
      <c r="Q32" s="24">
        <v>0</v>
      </c>
      <c r="R32" s="24">
        <v>0</v>
      </c>
      <c r="S32" s="24">
        <v>0</v>
      </c>
      <c r="T32" s="24">
        <v>0</v>
      </c>
      <c r="U32" s="25">
        <v>0</v>
      </c>
      <c r="V32" s="26">
        <v>6392</v>
      </c>
      <c r="W32" s="26">
        <v>2368</v>
      </c>
      <c r="X32" s="26">
        <v>201</v>
      </c>
      <c r="Y32" s="27"/>
      <c r="Z32" s="27"/>
      <c r="AA32" s="28"/>
      <c r="AB32" s="28"/>
    </row>
    <row r="33" spans="1:28" s="24" customFormat="1" x14ac:dyDescent="0.3">
      <c r="A33" s="89" t="s">
        <v>52</v>
      </c>
      <c r="B33" s="22">
        <v>-2016</v>
      </c>
      <c r="C33" s="22">
        <v>-2517</v>
      </c>
      <c r="D33" s="22">
        <v>-3654</v>
      </c>
      <c r="E33" s="22">
        <v>-11863</v>
      </c>
      <c r="F33" s="23">
        <v>-20068</v>
      </c>
      <c r="G33" s="22">
        <v>-7837</v>
      </c>
      <c r="H33" s="22">
        <v>-8530</v>
      </c>
      <c r="I33" s="22">
        <v>-8618</v>
      </c>
      <c r="J33" s="22">
        <v>-13172</v>
      </c>
      <c r="K33" s="23">
        <v>-38156</v>
      </c>
      <c r="L33" s="22">
        <v>-22780</v>
      </c>
      <c r="M33" s="22">
        <v>-24826</v>
      </c>
      <c r="N33" s="85">
        <v>-12064</v>
      </c>
      <c r="O33" s="85">
        <v>-15605</v>
      </c>
      <c r="P33" s="23">
        <v>-75274</v>
      </c>
      <c r="Q33" s="22">
        <v>7405</v>
      </c>
      <c r="R33" s="24">
        <v>6343.5182299999997</v>
      </c>
      <c r="S33" s="24">
        <v>-10409</v>
      </c>
      <c r="T33" s="24">
        <v>-7276</v>
      </c>
      <c r="U33" s="25">
        <v>-3936.4817700000003</v>
      </c>
      <c r="V33" s="26">
        <v>-6659.7343699999992</v>
      </c>
      <c r="W33" s="26">
        <v>-24594.779969999996</v>
      </c>
      <c r="X33" s="26">
        <v>-6168</v>
      </c>
      <c r="Y33" s="27"/>
      <c r="Z33" s="27"/>
      <c r="AA33" s="28"/>
      <c r="AB33" s="28"/>
    </row>
    <row r="34" spans="1:28" ht="16.8" thickBot="1" x14ac:dyDescent="0.35">
      <c r="A34" s="91" t="s">
        <v>53</v>
      </c>
      <c r="B34" s="92">
        <v>12568</v>
      </c>
      <c r="C34" s="92">
        <v>8169</v>
      </c>
      <c r="D34" s="92">
        <v>16991</v>
      </c>
      <c r="E34" s="92">
        <v>24448</v>
      </c>
      <c r="F34" s="93">
        <v>62158</v>
      </c>
      <c r="G34" s="92">
        <v>23930</v>
      </c>
      <c r="H34" s="92">
        <v>-642</v>
      </c>
      <c r="I34" s="92">
        <v>25439</v>
      </c>
      <c r="J34" s="92">
        <v>65047</v>
      </c>
      <c r="K34" s="93">
        <v>113775</v>
      </c>
      <c r="L34" s="92">
        <v>21039</v>
      </c>
      <c r="M34" s="92">
        <v>27342</v>
      </c>
      <c r="N34" s="92">
        <v>84917</v>
      </c>
      <c r="O34" s="92">
        <v>33685</v>
      </c>
      <c r="P34" s="93">
        <v>166984</v>
      </c>
      <c r="Q34" s="92">
        <v>32534</v>
      </c>
      <c r="R34" s="92">
        <v>31828.518230000001</v>
      </c>
      <c r="S34" s="92">
        <v>43528</v>
      </c>
      <c r="T34" s="92">
        <v>51020</v>
      </c>
      <c r="U34" s="93">
        <v>158910.51822999999</v>
      </c>
      <c r="V34" s="94">
        <v>64650.265630000002</v>
      </c>
      <c r="W34" s="94">
        <f>SUM(W24:W33)</f>
        <v>83687.220029999997</v>
      </c>
      <c r="X34" s="94">
        <f>SUM(X24:X33)</f>
        <v>77469</v>
      </c>
      <c r="Y34" s="27"/>
      <c r="Z34" s="27"/>
    </row>
    <row r="35" spans="1:28" ht="17.399999999999999" thickTop="1" thickBot="1" x14ac:dyDescent="0.35">
      <c r="A35" s="95" t="s">
        <v>54</v>
      </c>
      <c r="B35" s="96">
        <v>0.2103395759066794</v>
      </c>
      <c r="C35" s="96">
        <v>0.13614999999999999</v>
      </c>
      <c r="D35" s="96">
        <v>0.28290514327577881</v>
      </c>
      <c r="E35" s="97">
        <v>0.41176272442483242</v>
      </c>
      <c r="F35" s="98">
        <v>1.035655969875704</v>
      </c>
      <c r="G35" s="96">
        <v>0.39623141371659437</v>
      </c>
      <c r="H35" s="96">
        <v>-1.0638650449076989E-2</v>
      </c>
      <c r="I35" s="96">
        <v>0.39694477819214508</v>
      </c>
      <c r="J35" s="96">
        <v>0.99518068602551946</v>
      </c>
      <c r="K35" s="99">
        <v>1.8415557929494026</v>
      </c>
      <c r="L35" s="96">
        <v>0.3121883903133903</v>
      </c>
      <c r="M35" s="96">
        <v>0.38139742498849194</v>
      </c>
      <c r="N35" s="96">
        <v>1.1722229124390884</v>
      </c>
      <c r="O35" s="96">
        <v>0.4634508757205949</v>
      </c>
      <c r="P35" s="99">
        <v>2.5227598918281942</v>
      </c>
      <c r="Q35" s="101">
        <f>Q34/Q36</f>
        <v>0.44968140540988816</v>
      </c>
      <c r="R35" s="101">
        <f>R34/R36</f>
        <v>0.44033200379065618</v>
      </c>
      <c r="S35" s="101">
        <f>S34/S36</f>
        <v>0.60017924853498794</v>
      </c>
      <c r="T35" s="101">
        <f>T34/T36</f>
        <v>0.69913396185047139</v>
      </c>
      <c r="U35" s="100">
        <v>2.1908417877133481</v>
      </c>
      <c r="V35" s="101">
        <f>V34/V36</f>
        <v>0.87507127273957774</v>
      </c>
      <c r="W35" s="101">
        <f>W34/W36</f>
        <v>1.1043444184481392</v>
      </c>
      <c r="X35" s="101">
        <f>X34/X36</f>
        <v>1.0199731409311144</v>
      </c>
      <c r="Y35" s="27"/>
      <c r="Z35" s="27"/>
    </row>
    <row r="36" spans="1:28" s="24" customFormat="1" ht="15" thickTop="1" x14ac:dyDescent="0.3">
      <c r="A36" s="102" t="s">
        <v>55</v>
      </c>
      <c r="B36" s="22">
        <v>59751</v>
      </c>
      <c r="C36" s="22">
        <v>60000</v>
      </c>
      <c r="D36" s="22">
        <v>60059</v>
      </c>
      <c r="E36" s="22">
        <v>60257</v>
      </c>
      <c r="F36" s="23">
        <v>60018</v>
      </c>
      <c r="G36" s="22">
        <v>60394</v>
      </c>
      <c r="H36" s="22">
        <v>60346</v>
      </c>
      <c r="I36" s="22">
        <v>64087</v>
      </c>
      <c r="J36" s="22">
        <v>65362</v>
      </c>
      <c r="K36" s="23">
        <v>62707</v>
      </c>
      <c r="L36" s="22">
        <v>67392</v>
      </c>
      <c r="M36" s="22">
        <v>71689</v>
      </c>
      <c r="N36" s="22">
        <v>72441</v>
      </c>
      <c r="O36" s="22">
        <v>72683</v>
      </c>
      <c r="P36" s="23">
        <v>71066</v>
      </c>
      <c r="Q36" s="22">
        <v>72349</v>
      </c>
      <c r="R36" s="24">
        <v>72283</v>
      </c>
      <c r="S36" s="24">
        <v>72525</v>
      </c>
      <c r="T36" s="24">
        <v>72976</v>
      </c>
      <c r="U36" s="25">
        <v>72534</v>
      </c>
      <c r="V36" s="26">
        <v>73880</v>
      </c>
      <c r="W36" s="26">
        <v>75780</v>
      </c>
      <c r="X36" s="26">
        <v>75952</v>
      </c>
      <c r="Y36" s="27"/>
      <c r="Z36" s="27"/>
      <c r="AA36" s="28"/>
      <c r="AB36" s="28"/>
    </row>
    <row r="37" spans="1:28" s="24" customFormat="1" x14ac:dyDescent="0.3">
      <c r="A37" s="103"/>
      <c r="B37" s="22"/>
      <c r="C37" s="22"/>
      <c r="D37" s="22"/>
      <c r="E37" s="22"/>
      <c r="F37" s="23"/>
      <c r="G37" s="22"/>
      <c r="H37" s="22"/>
      <c r="I37" s="22"/>
      <c r="J37" s="22"/>
      <c r="K37" s="23"/>
      <c r="L37" s="22"/>
      <c r="M37" s="22"/>
      <c r="N37" s="22"/>
      <c r="O37" s="22"/>
      <c r="P37" s="23"/>
      <c r="Q37" s="22"/>
      <c r="U37" s="25"/>
      <c r="V37" s="26"/>
      <c r="W37" s="26"/>
      <c r="X37" s="26"/>
      <c r="Y37" s="4"/>
      <c r="Z37" s="4"/>
      <c r="AA37" s="28"/>
      <c r="AB37" s="28"/>
    </row>
    <row r="38" spans="1:28" s="24" customFormat="1" x14ac:dyDescent="0.3">
      <c r="A38" s="104" t="s">
        <v>56</v>
      </c>
      <c r="B38" s="52"/>
      <c r="C38" s="53"/>
      <c r="D38" s="53"/>
      <c r="E38" s="53"/>
      <c r="F38" s="54"/>
      <c r="G38" s="53"/>
      <c r="H38" s="53"/>
      <c r="I38" s="53"/>
      <c r="J38" s="53"/>
      <c r="K38" s="23"/>
      <c r="L38" s="53"/>
      <c r="M38" s="53"/>
      <c r="N38" s="22"/>
      <c r="O38" s="22"/>
      <c r="P38" s="23"/>
      <c r="Q38" s="53"/>
      <c r="R38" s="55"/>
      <c r="S38" s="55"/>
      <c r="T38" s="55"/>
      <c r="U38" s="25"/>
      <c r="V38" s="26"/>
      <c r="W38" s="26"/>
      <c r="X38" s="26"/>
      <c r="Y38" s="4"/>
      <c r="Z38" s="4"/>
      <c r="AA38" s="28"/>
      <c r="AB38" s="28"/>
    </row>
    <row r="39" spans="1:28" s="24" customFormat="1" x14ac:dyDescent="0.3">
      <c r="A39" s="21" t="s">
        <v>57</v>
      </c>
      <c r="B39" s="22">
        <v>6419</v>
      </c>
      <c r="C39" s="22">
        <v>738</v>
      </c>
      <c r="D39" s="22">
        <v>6104</v>
      </c>
      <c r="E39" s="22">
        <v>-12379</v>
      </c>
      <c r="F39" s="23">
        <v>882</v>
      </c>
      <c r="G39" s="22">
        <v>4074</v>
      </c>
      <c r="H39" s="22">
        <v>-30759</v>
      </c>
      <c r="I39" s="22">
        <v>-873</v>
      </c>
      <c r="J39" s="22">
        <v>25834</v>
      </c>
      <c r="K39" s="23">
        <v>-1724</v>
      </c>
      <c r="L39" s="22">
        <v>-47917</v>
      </c>
      <c r="M39" s="22">
        <v>-47117</v>
      </c>
      <c r="N39" s="22">
        <v>48524</v>
      </c>
      <c r="O39" s="22">
        <v>-13508</v>
      </c>
      <c r="P39" s="23">
        <v>-60018</v>
      </c>
      <c r="Q39" s="22">
        <v>54871</v>
      </c>
      <c r="R39" s="22">
        <v>50962</v>
      </c>
      <c r="S39" s="24">
        <v>12131</v>
      </c>
      <c r="T39" s="24">
        <v>29175</v>
      </c>
      <c r="U39" s="25">
        <v>147139</v>
      </c>
      <c r="V39" s="26">
        <v>45139</v>
      </c>
      <c r="W39" s="26">
        <v>12420</v>
      </c>
      <c r="X39" s="26">
        <f>X24</f>
        <v>59397</v>
      </c>
      <c r="Y39" s="27"/>
      <c r="Z39" s="27"/>
      <c r="AA39" s="28"/>
      <c r="AB39" s="28"/>
    </row>
    <row r="40" spans="1:28" s="24" customFormat="1" x14ac:dyDescent="0.3">
      <c r="A40" s="105" t="s">
        <v>58</v>
      </c>
      <c r="B40" s="22">
        <v>2800</v>
      </c>
      <c r="C40" s="22">
        <v>2687</v>
      </c>
      <c r="D40" s="22">
        <v>2709</v>
      </c>
      <c r="E40" s="22">
        <v>3165</v>
      </c>
      <c r="F40" s="23">
        <v>11361</v>
      </c>
      <c r="G40" s="22">
        <v>2881</v>
      </c>
      <c r="H40" s="22">
        <v>2930</v>
      </c>
      <c r="I40" s="22">
        <v>3133</v>
      </c>
      <c r="J40" s="22">
        <v>3531</v>
      </c>
      <c r="K40" s="23">
        <v>12475</v>
      </c>
      <c r="L40" s="22">
        <v>4291</v>
      </c>
      <c r="M40" s="22">
        <v>4291</v>
      </c>
      <c r="N40" s="22">
        <v>4838</v>
      </c>
      <c r="O40" s="22">
        <v>5274</v>
      </c>
      <c r="P40" s="23">
        <v>18694</v>
      </c>
      <c r="Q40" s="22">
        <v>5755</v>
      </c>
      <c r="R40" s="24">
        <v>6210</v>
      </c>
      <c r="S40" s="24">
        <v>6206</v>
      </c>
      <c r="T40" s="24">
        <v>6210</v>
      </c>
      <c r="U40" s="25">
        <v>24381</v>
      </c>
      <c r="V40" s="26">
        <v>6689</v>
      </c>
      <c r="W40" s="26">
        <v>7480</v>
      </c>
      <c r="X40" s="26">
        <v>8418</v>
      </c>
      <c r="Y40" s="27"/>
      <c r="Z40" s="27"/>
      <c r="AA40" s="28"/>
      <c r="AB40" s="28"/>
    </row>
    <row r="41" spans="1:28" s="24" customFormat="1" ht="14.25" customHeight="1" x14ac:dyDescent="0.3">
      <c r="A41" s="89" t="s">
        <v>59</v>
      </c>
      <c r="B41" s="22">
        <v>-1997</v>
      </c>
      <c r="C41" s="22">
        <v>-1613</v>
      </c>
      <c r="D41" s="22">
        <v>-1643</v>
      </c>
      <c r="E41" s="22">
        <v>-1741</v>
      </c>
      <c r="F41" s="23">
        <v>-6994</v>
      </c>
      <c r="G41" s="22">
        <v>-686</v>
      </c>
      <c r="H41" s="22">
        <v>-1494</v>
      </c>
      <c r="I41" s="22">
        <v>-933</v>
      </c>
      <c r="J41" s="22">
        <v>-918</v>
      </c>
      <c r="K41" s="23">
        <v>-4031</v>
      </c>
      <c r="L41" s="22">
        <v>-528</v>
      </c>
      <c r="M41" s="22">
        <v>-485</v>
      </c>
      <c r="N41" s="22">
        <v>-118</v>
      </c>
      <c r="O41" s="22">
        <v>-352</v>
      </c>
      <c r="P41" s="23">
        <v>-1483</v>
      </c>
      <c r="Q41" s="22">
        <v>354</v>
      </c>
      <c r="R41" s="24">
        <v>587</v>
      </c>
      <c r="S41" s="24">
        <v>-1095</v>
      </c>
      <c r="T41" s="24">
        <v>-4140</v>
      </c>
      <c r="U41" s="25">
        <v>-4294</v>
      </c>
      <c r="V41" s="26">
        <v>-9666</v>
      </c>
      <c r="W41" s="26">
        <v>-9663</v>
      </c>
      <c r="X41" s="26">
        <v>-10458</v>
      </c>
      <c r="Y41" s="27"/>
      <c r="Z41" s="27"/>
      <c r="AA41" s="28"/>
      <c r="AB41" s="28"/>
    </row>
    <row r="42" spans="1:28" s="24" customFormat="1" x14ac:dyDescent="0.3">
      <c r="A42" s="106" t="s">
        <v>37</v>
      </c>
      <c r="B42" s="40">
        <v>-1435</v>
      </c>
      <c r="C42" s="40">
        <v>-188</v>
      </c>
      <c r="D42" s="40">
        <v>2332</v>
      </c>
      <c r="E42" s="40">
        <v>479</v>
      </c>
      <c r="F42" s="41">
        <v>1188</v>
      </c>
      <c r="G42" s="40">
        <v>-3933</v>
      </c>
      <c r="H42" s="40">
        <v>18696</v>
      </c>
      <c r="I42" s="40">
        <v>-2536</v>
      </c>
      <c r="J42" s="40">
        <v>-16794</v>
      </c>
      <c r="K42" s="41">
        <v>-4567</v>
      </c>
      <c r="L42" s="40">
        <v>-1760</v>
      </c>
      <c r="M42" s="40">
        <v>-4727</v>
      </c>
      <c r="N42" s="40">
        <v>-51164</v>
      </c>
      <c r="O42" s="40">
        <v>-23706</v>
      </c>
      <c r="P42" s="41">
        <v>-81357</v>
      </c>
      <c r="Q42" s="40">
        <v>17622</v>
      </c>
      <c r="R42" s="24">
        <v>17475</v>
      </c>
      <c r="S42" s="40">
        <v>8727</v>
      </c>
      <c r="T42" s="42">
        <v>5555</v>
      </c>
      <c r="U42" s="43">
        <v>49379</v>
      </c>
      <c r="V42" s="44">
        <v>-3255</v>
      </c>
      <c r="W42" s="44">
        <v>-24529</v>
      </c>
      <c r="X42" s="44">
        <v>10026</v>
      </c>
      <c r="Y42" s="27"/>
      <c r="Z42" s="27"/>
      <c r="AA42" s="28"/>
      <c r="AB42" s="28"/>
    </row>
    <row r="43" spans="1:28" s="24" customFormat="1" ht="16.2" x14ac:dyDescent="0.3">
      <c r="A43" s="107" t="s">
        <v>60</v>
      </c>
      <c r="B43" s="22">
        <v>5787</v>
      </c>
      <c r="C43" s="22">
        <v>1624</v>
      </c>
      <c r="D43" s="22">
        <v>9502</v>
      </c>
      <c r="E43" s="22">
        <v>-10476</v>
      </c>
      <c r="F43" s="23">
        <v>6437</v>
      </c>
      <c r="G43" s="22">
        <v>2336</v>
      </c>
      <c r="H43" s="22">
        <v>-10627</v>
      </c>
      <c r="I43" s="22">
        <v>-1209</v>
      </c>
      <c r="J43" s="22">
        <v>11653</v>
      </c>
      <c r="K43" s="23">
        <v>2153</v>
      </c>
      <c r="L43" s="22">
        <v>-45914</v>
      </c>
      <c r="M43" s="22">
        <v>-48038</v>
      </c>
      <c r="N43" s="22">
        <v>2080</v>
      </c>
      <c r="O43" s="22">
        <v>-32292</v>
      </c>
      <c r="P43" s="23">
        <v>-124164</v>
      </c>
      <c r="Q43" s="22">
        <v>78602</v>
      </c>
      <c r="R43" s="45">
        <v>75234</v>
      </c>
      <c r="S43" s="24">
        <v>25969</v>
      </c>
      <c r="T43" s="24">
        <v>36800</v>
      </c>
      <c r="U43" s="25">
        <v>216605</v>
      </c>
      <c r="V43" s="22">
        <v>38907</v>
      </c>
      <c r="W43" s="22">
        <v>-14292</v>
      </c>
      <c r="X43" s="22">
        <f>SUM(X39:X42)</f>
        <v>67383</v>
      </c>
      <c r="Y43" s="27"/>
      <c r="Z43" s="27"/>
      <c r="AA43" s="28"/>
      <c r="AB43" s="28"/>
    </row>
    <row r="44" spans="1:28" s="24" customFormat="1" x14ac:dyDescent="0.3">
      <c r="A44" s="105" t="s">
        <v>45</v>
      </c>
      <c r="B44" s="22">
        <v>7905</v>
      </c>
      <c r="C44" s="22">
        <v>8627</v>
      </c>
      <c r="D44" s="22">
        <v>13663</v>
      </c>
      <c r="E44" s="22">
        <v>48300</v>
      </c>
      <c r="F44" s="23">
        <v>78495</v>
      </c>
      <c r="G44" s="22">
        <v>20195</v>
      </c>
      <c r="H44" s="22">
        <v>33835</v>
      </c>
      <c r="I44" s="22">
        <v>26094</v>
      </c>
      <c r="J44" s="22">
        <v>53448</v>
      </c>
      <c r="K44" s="23">
        <v>133572</v>
      </c>
      <c r="L44" s="22">
        <v>89610</v>
      </c>
      <c r="M44" s="22">
        <v>137549</v>
      </c>
      <c r="N44" s="22">
        <v>35062</v>
      </c>
      <c r="O44" s="22">
        <v>41110</v>
      </c>
      <c r="P44" s="23">
        <v>303331</v>
      </c>
      <c r="Q44" s="22">
        <v>25088</v>
      </c>
      <c r="R44" s="24">
        <v>21162</v>
      </c>
      <c r="S44" s="24">
        <v>28204</v>
      </c>
      <c r="T44" s="24">
        <v>31722</v>
      </c>
      <c r="U44" s="25">
        <v>106176</v>
      </c>
      <c r="V44" s="26">
        <v>34350</v>
      </c>
      <c r="W44" s="26">
        <v>31891</v>
      </c>
      <c r="X44" s="26">
        <f>X26</f>
        <v>29987</v>
      </c>
      <c r="Y44" s="27"/>
      <c r="Z44" s="27"/>
      <c r="AA44" s="28"/>
      <c r="AB44" s="28"/>
    </row>
    <row r="45" spans="1:28" s="24" customFormat="1" x14ac:dyDescent="0.3">
      <c r="A45" s="89" t="s">
        <v>48</v>
      </c>
      <c r="B45" s="22">
        <v>0</v>
      </c>
      <c r="C45" s="22">
        <v>0</v>
      </c>
      <c r="D45" s="22">
        <v>0</v>
      </c>
      <c r="E45" s="22">
        <v>0</v>
      </c>
      <c r="F45" s="23">
        <v>0</v>
      </c>
      <c r="G45" s="22">
        <v>833</v>
      </c>
      <c r="H45" s="22">
        <v>90</v>
      </c>
      <c r="I45" s="53"/>
      <c r="J45" s="22">
        <v>109</v>
      </c>
      <c r="K45" s="23">
        <v>1032</v>
      </c>
      <c r="L45" s="22">
        <v>385</v>
      </c>
      <c r="M45" s="22">
        <v>110</v>
      </c>
      <c r="N45" s="22">
        <v>393</v>
      </c>
      <c r="O45" s="22">
        <v>1180</v>
      </c>
      <c r="P45" s="23">
        <v>2068</v>
      </c>
      <c r="Q45" s="22">
        <v>871</v>
      </c>
      <c r="R45" s="22">
        <v>964</v>
      </c>
      <c r="S45" s="24">
        <v>469</v>
      </c>
      <c r="T45" s="24">
        <v>64</v>
      </c>
      <c r="U45" s="25">
        <v>2368</v>
      </c>
      <c r="V45" s="26">
        <v>843</v>
      </c>
      <c r="W45" s="26">
        <v>455</v>
      </c>
      <c r="X45" s="26">
        <f>X29</f>
        <v>495</v>
      </c>
      <c r="Y45" s="27"/>
      <c r="Z45" s="27"/>
      <c r="AA45" s="28"/>
      <c r="AB45" s="28"/>
    </row>
    <row r="46" spans="1:28" s="109" customFormat="1" x14ac:dyDescent="0.3">
      <c r="A46" s="89" t="s">
        <v>46</v>
      </c>
      <c r="B46" s="22">
        <v>260</v>
      </c>
      <c r="C46" s="22">
        <v>1321</v>
      </c>
      <c r="D46" s="22">
        <v>878</v>
      </c>
      <c r="E46" s="22">
        <v>150</v>
      </c>
      <c r="F46" s="23">
        <v>2609</v>
      </c>
      <c r="G46" s="22">
        <v>530</v>
      </c>
      <c r="H46" s="22">
        <v>888</v>
      </c>
      <c r="I46" s="108">
        <v>263</v>
      </c>
      <c r="J46" s="22">
        <v>361</v>
      </c>
      <c r="K46" s="23">
        <v>2042</v>
      </c>
      <c r="L46" s="22">
        <v>56</v>
      </c>
      <c r="M46" s="22">
        <v>117</v>
      </c>
      <c r="N46" s="22">
        <v>31</v>
      </c>
      <c r="O46" s="22">
        <v>34</v>
      </c>
      <c r="P46" s="23">
        <v>238</v>
      </c>
      <c r="Q46" s="22">
        <v>146</v>
      </c>
      <c r="R46" s="22">
        <v>91</v>
      </c>
      <c r="S46" s="24">
        <v>1795</v>
      </c>
      <c r="T46" s="24">
        <v>3530</v>
      </c>
      <c r="U46" s="25">
        <v>5562</v>
      </c>
      <c r="V46" s="26">
        <v>156</v>
      </c>
      <c r="W46" s="26">
        <v>24</v>
      </c>
      <c r="X46" s="26">
        <f>X27</f>
        <v>137</v>
      </c>
      <c r="Y46" s="27"/>
      <c r="Z46" s="27"/>
    </row>
    <row r="47" spans="1:28" s="109" customFormat="1" x14ac:dyDescent="0.3">
      <c r="A47" s="89" t="s">
        <v>49</v>
      </c>
      <c r="B47" s="26">
        <v>0</v>
      </c>
      <c r="C47" s="26">
        <v>0</v>
      </c>
      <c r="D47" s="26">
        <v>0</v>
      </c>
      <c r="E47" s="26">
        <v>0</v>
      </c>
      <c r="F47" s="23"/>
      <c r="G47" s="26">
        <v>0</v>
      </c>
      <c r="H47" s="26">
        <v>0</v>
      </c>
      <c r="I47" s="26">
        <v>0</v>
      </c>
      <c r="J47" s="26">
        <v>0</v>
      </c>
      <c r="K47" s="23"/>
      <c r="L47" s="26">
        <v>0</v>
      </c>
      <c r="M47" s="26">
        <v>0</v>
      </c>
      <c r="N47" s="26">
        <v>0</v>
      </c>
      <c r="O47" s="26">
        <v>0</v>
      </c>
      <c r="P47" s="23"/>
      <c r="Q47" s="26">
        <v>0</v>
      </c>
      <c r="R47" s="26">
        <v>0</v>
      </c>
      <c r="S47" s="26">
        <v>0</v>
      </c>
      <c r="T47" s="26">
        <v>0</v>
      </c>
      <c r="U47" s="25"/>
      <c r="V47" s="26">
        <v>0</v>
      </c>
      <c r="W47" s="26">
        <v>-789</v>
      </c>
      <c r="X47" s="26">
        <f>X30</f>
        <v>-2615</v>
      </c>
      <c r="Y47" s="27"/>
      <c r="Z47" s="27"/>
    </row>
    <row r="48" spans="1:28" s="24" customFormat="1" x14ac:dyDescent="0.3">
      <c r="A48" s="89" t="s">
        <v>47</v>
      </c>
      <c r="B48" s="22">
        <v>0</v>
      </c>
      <c r="C48" s="22">
        <v>0</v>
      </c>
      <c r="D48" s="22">
        <v>0</v>
      </c>
      <c r="E48" s="22">
        <v>240</v>
      </c>
      <c r="F48" s="23">
        <v>240</v>
      </c>
      <c r="G48" s="22">
        <v>6135</v>
      </c>
      <c r="H48" s="22">
        <v>3834</v>
      </c>
      <c r="I48" s="22">
        <v>8573</v>
      </c>
      <c r="J48" s="22">
        <v>522</v>
      </c>
      <c r="K48" s="23">
        <v>19064</v>
      </c>
      <c r="L48" s="22">
        <v>233</v>
      </c>
      <c r="M48" s="22">
        <v>147</v>
      </c>
      <c r="N48" s="22">
        <v>242</v>
      </c>
      <c r="O48" s="22">
        <v>119</v>
      </c>
      <c r="P48" s="23">
        <v>741</v>
      </c>
      <c r="Q48" s="22">
        <v>4</v>
      </c>
      <c r="R48" s="22">
        <v>291</v>
      </c>
      <c r="S48" s="24">
        <v>0</v>
      </c>
      <c r="T48" s="24">
        <v>250</v>
      </c>
      <c r="U48" s="25">
        <v>545</v>
      </c>
      <c r="V48" s="26">
        <v>0</v>
      </c>
      <c r="W48" s="26">
        <v>1</v>
      </c>
      <c r="X48" s="26">
        <f>X28</f>
        <v>71</v>
      </c>
      <c r="Y48" s="27"/>
      <c r="Z48" s="27"/>
      <c r="AA48" s="28"/>
      <c r="AB48" s="28"/>
    </row>
    <row r="49" spans="1:85" s="24" customFormat="1" x14ac:dyDescent="0.3">
      <c r="A49" s="89" t="s">
        <v>51</v>
      </c>
      <c r="B49" s="22">
        <v>0</v>
      </c>
      <c r="C49" s="22">
        <v>0</v>
      </c>
      <c r="D49" s="22">
        <v>0</v>
      </c>
      <c r="E49" s="22">
        <v>0</v>
      </c>
      <c r="F49" s="23">
        <v>0</v>
      </c>
      <c r="G49" s="22">
        <v>0</v>
      </c>
      <c r="H49" s="22">
        <v>0</v>
      </c>
      <c r="I49" s="22">
        <v>0</v>
      </c>
      <c r="J49" s="22">
        <v>0</v>
      </c>
      <c r="K49" s="23">
        <v>0</v>
      </c>
      <c r="L49" s="22">
        <v>1452</v>
      </c>
      <c r="M49" s="22">
        <v>2217</v>
      </c>
      <c r="N49" s="22">
        <v>6069</v>
      </c>
      <c r="O49" s="22">
        <v>9195</v>
      </c>
      <c r="P49" s="23">
        <v>18933</v>
      </c>
      <c r="Q49" s="22">
        <v>0</v>
      </c>
      <c r="R49" s="22">
        <v>0</v>
      </c>
      <c r="S49" s="24">
        <v>0</v>
      </c>
      <c r="T49" s="24">
        <v>0</v>
      </c>
      <c r="U49" s="25">
        <v>0</v>
      </c>
      <c r="V49" s="26">
        <v>6392</v>
      </c>
      <c r="W49" s="26">
        <v>2368</v>
      </c>
      <c r="X49" s="26">
        <f>X32</f>
        <v>201</v>
      </c>
      <c r="Y49" s="27"/>
      <c r="Z49" s="27"/>
      <c r="AA49" s="28"/>
      <c r="AB49" s="28"/>
    </row>
    <row r="50" spans="1:85" s="24" customFormat="1" x14ac:dyDescent="0.3">
      <c r="A50" s="105" t="s">
        <v>61</v>
      </c>
      <c r="B50" s="40">
        <v>0</v>
      </c>
      <c r="C50" s="40">
        <v>0</v>
      </c>
      <c r="D50" s="40">
        <v>0</v>
      </c>
      <c r="E50" s="40">
        <v>0</v>
      </c>
      <c r="F50" s="41">
        <v>0</v>
      </c>
      <c r="G50" s="40">
        <v>0</v>
      </c>
      <c r="H50" s="40">
        <v>0</v>
      </c>
      <c r="I50" s="40">
        <v>0</v>
      </c>
      <c r="J50" s="40">
        <v>-2055</v>
      </c>
      <c r="K50" s="41">
        <v>-2055</v>
      </c>
      <c r="L50" s="40">
        <v>0</v>
      </c>
      <c r="M50" s="40">
        <v>-40855</v>
      </c>
      <c r="N50" s="40">
        <v>6660</v>
      </c>
      <c r="O50" s="40">
        <v>11160</v>
      </c>
      <c r="P50" s="41">
        <v>-23035</v>
      </c>
      <c r="Q50" s="40">
        <v>-55851</v>
      </c>
      <c r="R50" s="40">
        <v>-47985</v>
      </c>
      <c r="S50" s="40">
        <v>11338</v>
      </c>
      <c r="T50" s="42">
        <v>-6445</v>
      </c>
      <c r="U50" s="43">
        <v>-98943</v>
      </c>
      <c r="V50" s="44">
        <v>-15570</v>
      </c>
      <c r="W50" s="44">
        <v>61912</v>
      </c>
      <c r="X50" s="44">
        <v>-4036</v>
      </c>
      <c r="Y50" s="27"/>
      <c r="Z50" s="27"/>
      <c r="AA50" s="28"/>
      <c r="AB50" s="28"/>
    </row>
    <row r="51" spans="1:85" s="24" customFormat="1" ht="16.8" thickBot="1" x14ac:dyDescent="0.35">
      <c r="A51" s="110" t="s">
        <v>62</v>
      </c>
      <c r="B51" s="111">
        <v>13952</v>
      </c>
      <c r="C51" s="111">
        <v>11572</v>
      </c>
      <c r="D51" s="111">
        <v>24043</v>
      </c>
      <c r="E51" s="111">
        <v>38214</v>
      </c>
      <c r="F51" s="112">
        <v>87781</v>
      </c>
      <c r="G51" s="111">
        <v>30029</v>
      </c>
      <c r="H51" s="111">
        <v>28020</v>
      </c>
      <c r="I51" s="111">
        <v>33721</v>
      </c>
      <c r="J51" s="111">
        <v>64038</v>
      </c>
      <c r="K51" s="112">
        <v>155808</v>
      </c>
      <c r="L51" s="111">
        <v>45822</v>
      </c>
      <c r="M51" s="111">
        <v>51247</v>
      </c>
      <c r="N51" s="111">
        <v>50537</v>
      </c>
      <c r="O51" s="111">
        <v>30506</v>
      </c>
      <c r="P51" s="112">
        <v>178112</v>
      </c>
      <c r="Q51" s="111">
        <v>48860</v>
      </c>
      <c r="R51" s="111">
        <v>49757</v>
      </c>
      <c r="S51" s="113">
        <v>67775</v>
      </c>
      <c r="T51" s="114">
        <v>65921</v>
      </c>
      <c r="U51" s="115">
        <v>232313</v>
      </c>
      <c r="V51" s="116">
        <v>65078</v>
      </c>
      <c r="W51" s="116">
        <f>'[16]Adjusted_EBITDA_-_SHL'!G21</f>
        <v>81570</v>
      </c>
      <c r="X51" s="116">
        <f>SUM(X43:X50)</f>
        <v>91623</v>
      </c>
      <c r="Y51" s="27"/>
      <c r="Z51" s="265"/>
      <c r="AA51" s="28"/>
      <c r="AB51" s="28"/>
    </row>
    <row r="52" spans="1:85" s="121" customFormat="1" x14ac:dyDescent="0.3">
      <c r="A52" s="117" t="s">
        <v>63</v>
      </c>
      <c r="B52" s="30">
        <v>0.12047318884379588</v>
      </c>
      <c r="C52" s="30">
        <v>0.10298855484950428</v>
      </c>
      <c r="D52" s="30">
        <v>0.18376300282030311</v>
      </c>
      <c r="E52" s="30">
        <v>0.22236705052632805</v>
      </c>
      <c r="F52" s="118">
        <v>0.16535621444448631</v>
      </c>
      <c r="G52" s="30">
        <v>0.2040540356885609</v>
      </c>
      <c r="H52" s="30">
        <v>0.19835904260967444</v>
      </c>
      <c r="I52" s="30">
        <v>0.20259910359164154</v>
      </c>
      <c r="J52" s="30">
        <v>0.28317856195277263</v>
      </c>
      <c r="K52" s="118">
        <v>0.22879194364782535</v>
      </c>
      <c r="L52" s="30">
        <v>0.23496172167840057</v>
      </c>
      <c r="M52" s="30">
        <v>0.23422381681482665</v>
      </c>
      <c r="N52" s="30">
        <v>0.21784222527792266</v>
      </c>
      <c r="O52" s="30">
        <v>0.14020719006517204</v>
      </c>
      <c r="P52" s="118">
        <v>0.20629594582229629</v>
      </c>
      <c r="Q52" s="120">
        <f>Q51/Q5</f>
        <v>0.19054230070273684</v>
      </c>
      <c r="R52" s="120">
        <f>R51/R5</f>
        <v>0.17421125789092234</v>
      </c>
      <c r="S52" s="120">
        <f>S51/S5</f>
        <v>0.21739897483272067</v>
      </c>
      <c r="T52" s="120">
        <f>T51/T5</f>
        <v>0.19611057231765147</v>
      </c>
      <c r="U52" s="119">
        <v>0.19523167231823588</v>
      </c>
      <c r="V52" s="120">
        <f>V51/V5</f>
        <v>0.18970799579061517</v>
      </c>
      <c r="W52" s="120">
        <f>W51/W5</f>
        <v>0.21774936266200398</v>
      </c>
      <c r="X52" s="120">
        <f>X51/X5</f>
        <v>0.2215250930244366</v>
      </c>
      <c r="Y52" s="27"/>
      <c r="Z52" s="27"/>
      <c r="AA52" s="37"/>
      <c r="AB52" s="37"/>
    </row>
    <row r="53" spans="1:85" s="121" customFormat="1" x14ac:dyDescent="0.3">
      <c r="A53" s="117"/>
      <c r="B53" s="30"/>
      <c r="C53" s="30"/>
      <c r="D53" s="30"/>
      <c r="E53" s="30"/>
      <c r="F53" s="118"/>
      <c r="G53" s="30"/>
      <c r="H53" s="30"/>
      <c r="I53" s="30"/>
      <c r="J53" s="30"/>
      <c r="K53" s="118"/>
      <c r="L53" s="30"/>
      <c r="M53" s="30"/>
      <c r="N53" s="30"/>
      <c r="O53" s="30"/>
      <c r="P53" s="118"/>
      <c r="Q53" s="30"/>
      <c r="R53" s="30"/>
      <c r="S53" s="33"/>
      <c r="T53" s="33"/>
      <c r="U53" s="119"/>
      <c r="V53" s="120"/>
      <c r="W53" s="120"/>
      <c r="X53" s="120"/>
      <c r="Y53" s="27"/>
      <c r="Z53" s="27"/>
      <c r="AA53" s="37"/>
      <c r="AB53" s="37"/>
    </row>
    <row r="54" spans="1:85" s="24" customFormat="1" x14ac:dyDescent="0.3">
      <c r="A54" s="122" t="s">
        <v>64</v>
      </c>
      <c r="B54" s="52"/>
      <c r="C54" s="22"/>
      <c r="D54" s="123"/>
      <c r="E54" s="123"/>
      <c r="F54" s="124"/>
      <c r="G54" s="125"/>
      <c r="H54" s="125"/>
      <c r="I54" s="125"/>
      <c r="J54" s="125"/>
      <c r="K54" s="126"/>
      <c r="L54" s="125"/>
      <c r="M54" s="125"/>
      <c r="N54" s="22"/>
      <c r="O54" s="22"/>
      <c r="P54" s="126"/>
      <c r="Q54" s="125"/>
      <c r="R54" s="127"/>
      <c r="S54" s="127"/>
      <c r="T54" s="127"/>
      <c r="U54" s="128"/>
      <c r="V54" s="129"/>
      <c r="W54" s="129"/>
      <c r="X54" s="129"/>
      <c r="Y54" s="27"/>
      <c r="Z54" s="27"/>
      <c r="AA54" s="28"/>
      <c r="AB54" s="28"/>
    </row>
    <row r="55" spans="1:85" s="24" customFormat="1" x14ac:dyDescent="0.3">
      <c r="A55" s="89" t="s">
        <v>65</v>
      </c>
      <c r="B55" s="22">
        <v>226</v>
      </c>
      <c r="C55" s="22">
        <v>237</v>
      </c>
      <c r="D55" s="22">
        <v>312</v>
      </c>
      <c r="E55" s="22">
        <v>790</v>
      </c>
      <c r="F55" s="130">
        <v>1565</v>
      </c>
      <c r="G55" s="22">
        <v>590</v>
      </c>
      <c r="H55" s="22">
        <v>836</v>
      </c>
      <c r="I55" s="22">
        <v>744</v>
      </c>
      <c r="J55" s="22">
        <v>1294</v>
      </c>
      <c r="K55" s="130">
        <v>3464</v>
      </c>
      <c r="L55" s="22">
        <v>1489</v>
      </c>
      <c r="M55" s="22">
        <v>1838</v>
      </c>
      <c r="N55" s="22">
        <v>1112</v>
      </c>
      <c r="O55" s="22">
        <v>1405</v>
      </c>
      <c r="P55" s="130">
        <v>5844</v>
      </c>
      <c r="Q55" s="22">
        <v>1108</v>
      </c>
      <c r="R55" s="24">
        <v>1066</v>
      </c>
      <c r="S55" s="24">
        <v>1157</v>
      </c>
      <c r="T55" s="24">
        <v>1276</v>
      </c>
      <c r="U55" s="131">
        <v>4607</v>
      </c>
      <c r="V55" s="132">
        <v>1320</v>
      </c>
      <c r="W55" s="132">
        <v>1678</v>
      </c>
      <c r="X55" s="132">
        <f>'[16]Adjusted_EBITDA_-_SHL'!D26</f>
        <v>1687</v>
      </c>
      <c r="Y55" s="27"/>
      <c r="Z55" s="36"/>
      <c r="AA55" s="28"/>
      <c r="AB55" s="28"/>
    </row>
    <row r="56" spans="1:85" s="24" customFormat="1" x14ac:dyDescent="0.3">
      <c r="A56" s="89" t="s">
        <v>66</v>
      </c>
      <c r="B56" s="22">
        <v>4681</v>
      </c>
      <c r="C56" s="22">
        <v>4941</v>
      </c>
      <c r="D56" s="22">
        <v>9508</v>
      </c>
      <c r="E56" s="22">
        <v>40212</v>
      </c>
      <c r="F56" s="23">
        <v>59342</v>
      </c>
      <c r="G56" s="22">
        <v>14970</v>
      </c>
      <c r="H56" s="22">
        <v>26766</v>
      </c>
      <c r="I56" s="22">
        <v>19117</v>
      </c>
      <c r="J56" s="22">
        <v>43007</v>
      </c>
      <c r="K56" s="23">
        <v>103860</v>
      </c>
      <c r="L56" s="22">
        <v>71015</v>
      </c>
      <c r="M56" s="22">
        <v>114089</v>
      </c>
      <c r="N56" s="22">
        <v>25969</v>
      </c>
      <c r="O56" s="22">
        <v>27740</v>
      </c>
      <c r="P56" s="23">
        <v>238813</v>
      </c>
      <c r="Q56" s="22">
        <v>12982</v>
      </c>
      <c r="R56" s="24">
        <v>8610</v>
      </c>
      <c r="S56" s="24">
        <v>14268</v>
      </c>
      <c r="T56" s="24">
        <v>15441</v>
      </c>
      <c r="U56" s="25">
        <v>51301</v>
      </c>
      <c r="V56" s="132">
        <v>15445</v>
      </c>
      <c r="W56" s="132">
        <v>14901</v>
      </c>
      <c r="X56" s="132">
        <f>'[16]Adjusted_EBITDA_-_SHL'!D27</f>
        <v>12886</v>
      </c>
      <c r="Y56" s="27"/>
      <c r="Z56" s="36"/>
      <c r="AA56" s="28"/>
      <c r="AB56" s="28"/>
    </row>
    <row r="57" spans="1:85" s="24" customFormat="1" x14ac:dyDescent="0.3">
      <c r="A57" s="133" t="s">
        <v>67</v>
      </c>
      <c r="B57" s="40">
        <v>2998</v>
      </c>
      <c r="C57" s="40">
        <v>3449</v>
      </c>
      <c r="D57" s="40">
        <v>3843</v>
      </c>
      <c r="E57" s="40">
        <v>7298</v>
      </c>
      <c r="F57" s="41">
        <v>17588</v>
      </c>
      <c r="G57" s="40">
        <v>4635</v>
      </c>
      <c r="H57" s="40">
        <v>6233</v>
      </c>
      <c r="I57" s="40">
        <v>6233</v>
      </c>
      <c r="J57" s="40">
        <v>9147</v>
      </c>
      <c r="K57" s="41">
        <v>26248</v>
      </c>
      <c r="L57" s="40">
        <v>17106</v>
      </c>
      <c r="M57" s="40">
        <v>21622</v>
      </c>
      <c r="N57" s="40">
        <v>7981</v>
      </c>
      <c r="O57" s="40">
        <v>11965</v>
      </c>
      <c r="P57" s="41">
        <v>58674</v>
      </c>
      <c r="Q57" s="40">
        <v>10998</v>
      </c>
      <c r="R57" s="40">
        <v>11486</v>
      </c>
      <c r="S57" s="40">
        <v>12779</v>
      </c>
      <c r="T57" s="42">
        <v>15005</v>
      </c>
      <c r="U57" s="43">
        <v>50268</v>
      </c>
      <c r="V57" s="44">
        <v>17585</v>
      </c>
      <c r="W57" s="44">
        <v>15312</v>
      </c>
      <c r="X57" s="44">
        <f>'[16]Adjusted_EBITDA_-_SHL'!D28</f>
        <v>15414</v>
      </c>
      <c r="Y57" s="27"/>
      <c r="Z57" s="36"/>
      <c r="AA57" s="28"/>
      <c r="AB57" s="28"/>
    </row>
    <row r="58" spans="1:85" x14ac:dyDescent="0.3">
      <c r="A58" s="73" t="s">
        <v>68</v>
      </c>
      <c r="B58" s="134">
        <v>7905</v>
      </c>
      <c r="C58" s="134">
        <v>8627</v>
      </c>
      <c r="D58" s="134">
        <v>13663</v>
      </c>
      <c r="E58" s="134">
        <v>48300</v>
      </c>
      <c r="F58" s="86">
        <v>78495</v>
      </c>
      <c r="G58" s="134">
        <v>20195</v>
      </c>
      <c r="H58" s="134">
        <v>33835</v>
      </c>
      <c r="I58" s="134">
        <v>26094</v>
      </c>
      <c r="J58" s="134">
        <v>53448</v>
      </c>
      <c r="K58" s="86">
        <v>133572</v>
      </c>
      <c r="L58" s="134">
        <v>89610</v>
      </c>
      <c r="M58" s="134">
        <v>137549</v>
      </c>
      <c r="N58" s="134">
        <v>35062</v>
      </c>
      <c r="O58" s="134">
        <v>41110</v>
      </c>
      <c r="P58" s="86">
        <v>303331</v>
      </c>
      <c r="Q58" s="134">
        <v>25088</v>
      </c>
      <c r="R58" s="134">
        <v>21162</v>
      </c>
      <c r="S58" s="134">
        <v>28204</v>
      </c>
      <c r="T58" s="134">
        <v>31722</v>
      </c>
      <c r="U58" s="86">
        <v>106176</v>
      </c>
      <c r="V58" s="88">
        <v>34350</v>
      </c>
      <c r="W58" s="88">
        <v>31891</v>
      </c>
      <c r="X58" s="88">
        <f>SUM(X55:X57)</f>
        <v>29987</v>
      </c>
      <c r="Y58" s="27"/>
      <c r="Z58" s="36"/>
      <c r="AA58" s="24"/>
      <c r="AB58" s="24"/>
      <c r="AC58" s="24"/>
    </row>
    <row r="59" spans="1:85" x14ac:dyDescent="0.3">
      <c r="A59" s="73"/>
      <c r="C59" s="13"/>
      <c r="P59" s="78"/>
      <c r="T59" s="75"/>
      <c r="U59" s="78"/>
      <c r="V59" s="79"/>
      <c r="W59" s="79"/>
      <c r="X59" s="79"/>
      <c r="Y59" s="27"/>
      <c r="Z59" s="24"/>
      <c r="AA59" s="24"/>
      <c r="AB59" s="24"/>
      <c r="AC59" s="24"/>
    </row>
    <row r="60" spans="1:85" s="15" customFormat="1" ht="48.6" customHeight="1" x14ac:dyDescent="0.3">
      <c r="A60" s="14" t="s">
        <v>69</v>
      </c>
      <c r="S60" s="135"/>
      <c r="Y60" s="24"/>
      <c r="Z60" s="24"/>
      <c r="AA60" s="24"/>
      <c r="AB60" s="24"/>
      <c r="AC60" s="24"/>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row>
    <row r="61" spans="1:85" s="24" customFormat="1" x14ac:dyDescent="0.3">
      <c r="A61" s="122" t="s">
        <v>70</v>
      </c>
      <c r="B61" s="136"/>
      <c r="C61" s="136"/>
      <c r="D61" s="136"/>
      <c r="E61" s="136"/>
      <c r="F61" s="54"/>
      <c r="G61" s="136"/>
      <c r="H61" s="53"/>
      <c r="I61" s="53"/>
      <c r="J61" s="53"/>
      <c r="K61" s="23"/>
      <c r="L61" s="136"/>
      <c r="M61" s="53"/>
      <c r="N61" s="22"/>
      <c r="O61" s="22"/>
      <c r="P61" s="23"/>
      <c r="Q61" s="136"/>
      <c r="R61" s="137"/>
      <c r="S61" s="137"/>
      <c r="T61" s="137"/>
      <c r="U61" s="25"/>
      <c r="V61" s="26"/>
      <c r="W61" s="26"/>
      <c r="X61" s="26"/>
    </row>
    <row r="62" spans="1:85" s="24" customFormat="1" x14ac:dyDescent="0.3">
      <c r="A62" s="21" t="s">
        <v>71</v>
      </c>
      <c r="B62" s="52"/>
      <c r="C62" s="22"/>
      <c r="D62" s="22"/>
      <c r="E62" s="22"/>
      <c r="F62" s="54"/>
      <c r="G62" s="53"/>
      <c r="H62" s="53"/>
      <c r="I62" s="53"/>
      <c r="J62" s="53"/>
      <c r="K62" s="23"/>
      <c r="L62" s="53"/>
      <c r="M62" s="53"/>
      <c r="N62" s="22"/>
      <c r="O62" s="22"/>
      <c r="P62" s="23"/>
      <c r="Q62" s="53"/>
      <c r="R62" s="55"/>
      <c r="S62" s="55"/>
      <c r="T62" s="55"/>
      <c r="U62" s="25"/>
      <c r="V62" s="26"/>
      <c r="W62" s="26"/>
      <c r="X62" s="26"/>
    </row>
    <row r="63" spans="1:85" s="24" customFormat="1" x14ac:dyDescent="0.3">
      <c r="A63" s="21" t="s">
        <v>72</v>
      </c>
      <c r="B63" s="30"/>
      <c r="C63" s="30"/>
      <c r="D63" s="30"/>
      <c r="E63" s="30"/>
      <c r="F63" s="118"/>
      <c r="G63" s="53"/>
      <c r="H63" s="53"/>
      <c r="I63" s="53"/>
      <c r="J63" s="53"/>
      <c r="K63" s="23"/>
      <c r="L63" s="53"/>
      <c r="M63" s="53"/>
      <c r="N63" s="22"/>
      <c r="O63" s="22"/>
      <c r="P63" s="23"/>
      <c r="Q63" s="53"/>
      <c r="R63" s="55"/>
      <c r="S63" s="55"/>
      <c r="T63" s="55"/>
      <c r="U63" s="25"/>
      <c r="V63" s="26"/>
      <c r="W63" s="26"/>
      <c r="X63" s="26"/>
    </row>
    <row r="64" spans="1:85" s="24" customFormat="1" x14ac:dyDescent="0.3">
      <c r="A64" s="21" t="s">
        <v>73</v>
      </c>
      <c r="B64" s="22">
        <v>223642</v>
      </c>
      <c r="C64" s="22">
        <v>219720</v>
      </c>
      <c r="D64" s="22">
        <v>202551</v>
      </c>
      <c r="E64" s="22">
        <v>172250</v>
      </c>
      <c r="F64" s="23">
        <v>172250</v>
      </c>
      <c r="G64" s="22">
        <v>156540</v>
      </c>
      <c r="H64" s="22">
        <v>319253</v>
      </c>
      <c r="I64" s="22">
        <v>176000</v>
      </c>
      <c r="J64" s="22">
        <v>155440</v>
      </c>
      <c r="K64" s="23">
        <v>155440</v>
      </c>
      <c r="L64" s="22">
        <v>154822</v>
      </c>
      <c r="M64" s="22">
        <v>266372</v>
      </c>
      <c r="N64" s="22">
        <v>281691</v>
      </c>
      <c r="O64" s="22">
        <v>356332</v>
      </c>
      <c r="P64" s="23">
        <v>356332</v>
      </c>
      <c r="Q64" s="22">
        <v>386367</v>
      </c>
      <c r="R64" s="24">
        <v>212815</v>
      </c>
      <c r="S64" s="24">
        <v>147711</v>
      </c>
      <c r="T64" s="24">
        <v>353684</v>
      </c>
      <c r="U64" s="25">
        <v>353684</v>
      </c>
      <c r="V64" s="26">
        <v>263414</v>
      </c>
      <c r="W64" s="26">
        <v>474203</v>
      </c>
      <c r="X64" s="26">
        <v>406042</v>
      </c>
    </row>
    <row r="65" spans="1:28" s="24" customFormat="1" x14ac:dyDescent="0.3">
      <c r="A65" s="21" t="s">
        <v>74</v>
      </c>
      <c r="B65" s="22">
        <v>105312</v>
      </c>
      <c r="C65" s="22">
        <v>116629</v>
      </c>
      <c r="D65" s="22">
        <v>108913</v>
      </c>
      <c r="E65" s="22">
        <v>178534</v>
      </c>
      <c r="F65" s="23">
        <v>178534</v>
      </c>
      <c r="G65" s="22">
        <v>188673</v>
      </c>
      <c r="H65" s="22">
        <v>237980</v>
      </c>
      <c r="I65" s="22">
        <v>330914</v>
      </c>
      <c r="J65" s="22">
        <v>406525</v>
      </c>
      <c r="K65" s="23">
        <v>406525</v>
      </c>
      <c r="L65" s="22">
        <v>440842</v>
      </c>
      <c r="M65" s="22">
        <v>388895</v>
      </c>
      <c r="N65" s="22">
        <v>216557</v>
      </c>
      <c r="O65" s="22">
        <v>14510</v>
      </c>
      <c r="P65" s="23">
        <v>14510</v>
      </c>
      <c r="Q65" s="22">
        <v>57600</v>
      </c>
      <c r="R65" s="24">
        <v>118514</v>
      </c>
      <c r="S65" s="24">
        <v>194627</v>
      </c>
      <c r="T65" s="24">
        <v>581769</v>
      </c>
      <c r="U65" s="25">
        <v>581769</v>
      </c>
      <c r="V65" s="26">
        <v>775129</v>
      </c>
      <c r="W65" s="26">
        <v>594942</v>
      </c>
      <c r="X65" s="26">
        <v>715688</v>
      </c>
    </row>
    <row r="66" spans="1:28" s="24" customFormat="1" x14ac:dyDescent="0.3">
      <c r="A66" s="21" t="s">
        <v>75</v>
      </c>
      <c r="B66" s="22">
        <v>0</v>
      </c>
      <c r="C66" s="22">
        <v>0</v>
      </c>
      <c r="D66" s="22">
        <v>0</v>
      </c>
      <c r="E66" s="22">
        <v>0</v>
      </c>
      <c r="F66" s="23">
        <v>0</v>
      </c>
      <c r="G66" s="22">
        <v>0</v>
      </c>
      <c r="H66" s="22">
        <v>0</v>
      </c>
      <c r="I66" s="22">
        <v>0</v>
      </c>
      <c r="J66" s="22">
        <v>0</v>
      </c>
      <c r="K66" s="23">
        <v>0</v>
      </c>
      <c r="L66" s="22">
        <v>0</v>
      </c>
      <c r="M66" s="22">
        <v>0</v>
      </c>
      <c r="N66" s="22">
        <v>83340</v>
      </c>
      <c r="O66" s="22">
        <v>72180</v>
      </c>
      <c r="P66" s="23">
        <v>72180</v>
      </c>
      <c r="Q66" s="22">
        <v>20024</v>
      </c>
      <c r="R66" s="24">
        <v>45900</v>
      </c>
      <c r="S66" s="24">
        <v>35280</v>
      </c>
      <c r="T66" s="24">
        <v>39240</v>
      </c>
      <c r="U66" s="25">
        <v>39240</v>
      </c>
      <c r="V66" s="26">
        <v>54810</v>
      </c>
      <c r="W66" s="26">
        <v>64800</v>
      </c>
      <c r="X66" s="26">
        <v>68850</v>
      </c>
    </row>
    <row r="67" spans="1:28" s="24" customFormat="1" x14ac:dyDescent="0.3">
      <c r="A67" s="21" t="s">
        <v>76</v>
      </c>
      <c r="B67" s="22">
        <v>149096</v>
      </c>
      <c r="C67" s="22">
        <v>134630</v>
      </c>
      <c r="D67" s="22">
        <v>149013</v>
      </c>
      <c r="E67" s="22">
        <v>146878</v>
      </c>
      <c r="F67" s="23">
        <v>146878</v>
      </c>
      <c r="G67" s="22">
        <v>147945</v>
      </c>
      <c r="H67" s="22">
        <v>154253</v>
      </c>
      <c r="I67" s="22">
        <v>172803</v>
      </c>
      <c r="J67" s="22">
        <v>229201</v>
      </c>
      <c r="K67" s="23">
        <v>229201</v>
      </c>
      <c r="L67" s="22">
        <v>185373</v>
      </c>
      <c r="M67" s="22">
        <v>201907</v>
      </c>
      <c r="N67" s="22">
        <v>265267</v>
      </c>
      <c r="O67" s="22">
        <v>320819</v>
      </c>
      <c r="P67" s="23">
        <v>320819</v>
      </c>
      <c r="Q67" s="22">
        <v>344907</v>
      </c>
      <c r="R67" s="24">
        <v>379672</v>
      </c>
      <c r="S67" s="24">
        <v>418308</v>
      </c>
      <c r="T67" s="24">
        <v>358190</v>
      </c>
      <c r="U67" s="25">
        <v>358190</v>
      </c>
      <c r="V67" s="26">
        <v>379227</v>
      </c>
      <c r="W67" s="26">
        <v>372060</v>
      </c>
      <c r="X67" s="26">
        <v>442830</v>
      </c>
      <c r="Y67" s="27"/>
      <c r="Z67" s="27"/>
      <c r="AA67" s="28"/>
      <c r="AB67" s="28"/>
    </row>
    <row r="68" spans="1:28" s="24" customFormat="1" x14ac:dyDescent="0.3">
      <c r="A68" s="21" t="s">
        <v>77</v>
      </c>
      <c r="B68" s="22">
        <v>17945</v>
      </c>
      <c r="C68" s="22">
        <v>26648</v>
      </c>
      <c r="D68" s="22">
        <v>33602</v>
      </c>
      <c r="E68" s="22">
        <v>38102</v>
      </c>
      <c r="F68" s="23">
        <v>38102</v>
      </c>
      <c r="G68" s="22">
        <v>43959</v>
      </c>
      <c r="H68" s="22">
        <v>50799</v>
      </c>
      <c r="I68" s="22">
        <v>63105</v>
      </c>
      <c r="J68" s="22">
        <v>63945</v>
      </c>
      <c r="K68" s="23">
        <v>63945</v>
      </c>
      <c r="L68" s="22">
        <v>72472</v>
      </c>
      <c r="M68" s="22">
        <v>86561</v>
      </c>
      <c r="N68" s="22">
        <v>130976</v>
      </c>
      <c r="O68" s="22">
        <v>180421</v>
      </c>
      <c r="P68" s="23">
        <v>180421</v>
      </c>
      <c r="Q68" s="22">
        <v>147861</v>
      </c>
      <c r="R68" s="24">
        <v>196754</v>
      </c>
      <c r="S68" s="24">
        <v>168673</v>
      </c>
      <c r="T68" s="24">
        <v>196902</v>
      </c>
      <c r="U68" s="25">
        <v>196902</v>
      </c>
      <c r="V68" s="26">
        <v>235200</v>
      </c>
      <c r="W68" s="26">
        <v>255306</v>
      </c>
      <c r="X68" s="26">
        <v>260523</v>
      </c>
      <c r="Y68" s="27"/>
      <c r="Z68" s="27"/>
      <c r="AA68" s="28"/>
      <c r="AB68" s="28"/>
    </row>
    <row r="69" spans="1:28" s="24" customFormat="1" x14ac:dyDescent="0.3">
      <c r="A69" s="21" t="s">
        <v>78</v>
      </c>
      <c r="B69" s="22">
        <v>37587</v>
      </c>
      <c r="C69" s="22">
        <v>40999</v>
      </c>
      <c r="D69" s="22">
        <v>40666</v>
      </c>
      <c r="E69" s="22">
        <v>38845</v>
      </c>
      <c r="F69" s="23">
        <v>38845</v>
      </c>
      <c r="G69" s="22">
        <v>46922</v>
      </c>
      <c r="H69" s="22">
        <v>81010</v>
      </c>
      <c r="I69" s="22">
        <v>97610</v>
      </c>
      <c r="J69" s="22">
        <v>89958</v>
      </c>
      <c r="K69" s="23">
        <v>89958</v>
      </c>
      <c r="L69" s="22">
        <v>89657</v>
      </c>
      <c r="M69" s="22">
        <v>91739</v>
      </c>
      <c r="N69" s="22">
        <v>93279</v>
      </c>
      <c r="O69" s="22">
        <v>108688</v>
      </c>
      <c r="P69" s="23">
        <v>108688</v>
      </c>
      <c r="Q69" s="22">
        <v>122150</v>
      </c>
      <c r="R69" s="24">
        <v>154297</v>
      </c>
      <c r="S69" s="24">
        <v>173046</v>
      </c>
      <c r="T69" s="24">
        <v>202471</v>
      </c>
      <c r="U69" s="25">
        <v>202471</v>
      </c>
      <c r="V69" s="26">
        <v>220268</v>
      </c>
      <c r="W69" s="26">
        <v>249767</v>
      </c>
      <c r="X69" s="26">
        <v>260119</v>
      </c>
      <c r="Y69" s="27"/>
      <c r="Z69" s="27"/>
      <c r="AA69" s="28"/>
      <c r="AB69" s="28"/>
    </row>
    <row r="70" spans="1:28" s="24" customFormat="1" x14ac:dyDescent="0.3">
      <c r="A70" s="39" t="s">
        <v>79</v>
      </c>
      <c r="B70" s="40">
        <v>33340</v>
      </c>
      <c r="C70" s="40">
        <v>36429</v>
      </c>
      <c r="D70" s="40">
        <v>41277</v>
      </c>
      <c r="E70" s="40">
        <v>34866</v>
      </c>
      <c r="F70" s="41">
        <v>34866</v>
      </c>
      <c r="G70" s="40">
        <v>34702</v>
      </c>
      <c r="H70" s="40">
        <v>42429</v>
      </c>
      <c r="I70" s="40">
        <v>35421</v>
      </c>
      <c r="J70" s="40">
        <v>36883</v>
      </c>
      <c r="K70" s="41">
        <v>36883</v>
      </c>
      <c r="L70" s="40">
        <v>43063</v>
      </c>
      <c r="M70" s="40">
        <v>45456</v>
      </c>
      <c r="N70" s="40">
        <v>52710</v>
      </c>
      <c r="O70" s="40">
        <v>56540</v>
      </c>
      <c r="P70" s="41">
        <v>56540</v>
      </c>
      <c r="Q70" s="40">
        <v>67208</v>
      </c>
      <c r="R70" s="24">
        <v>61839</v>
      </c>
      <c r="S70" s="40">
        <v>68054</v>
      </c>
      <c r="T70" s="42">
        <v>73022</v>
      </c>
      <c r="U70" s="43">
        <v>73022</v>
      </c>
      <c r="V70" s="44">
        <v>142319</v>
      </c>
      <c r="W70" s="44">
        <v>101572</v>
      </c>
      <c r="X70" s="44">
        <v>103789</v>
      </c>
      <c r="Y70" s="27"/>
      <c r="Z70" s="27"/>
      <c r="AA70" s="28"/>
      <c r="AB70" s="28"/>
    </row>
    <row r="71" spans="1:28" s="24" customFormat="1" x14ac:dyDescent="0.3">
      <c r="A71" s="21" t="s">
        <v>80</v>
      </c>
      <c r="B71" s="22">
        <v>566922</v>
      </c>
      <c r="C71" s="22">
        <v>575055</v>
      </c>
      <c r="D71" s="22">
        <v>576022</v>
      </c>
      <c r="E71" s="22">
        <v>609475</v>
      </c>
      <c r="F71" s="23">
        <v>609475</v>
      </c>
      <c r="G71" s="22">
        <v>618741</v>
      </c>
      <c r="H71" s="22">
        <v>885724</v>
      </c>
      <c r="I71" s="22">
        <v>875853</v>
      </c>
      <c r="J71" s="22">
        <v>981952</v>
      </c>
      <c r="K71" s="23">
        <v>981952</v>
      </c>
      <c r="L71" s="22">
        <v>986229</v>
      </c>
      <c r="M71" s="22">
        <v>1080930</v>
      </c>
      <c r="N71" s="22">
        <v>1123820</v>
      </c>
      <c r="O71" s="22">
        <v>1109490</v>
      </c>
      <c r="P71" s="23">
        <v>1109490</v>
      </c>
      <c r="Q71" s="22">
        <v>1146117</v>
      </c>
      <c r="R71" s="45">
        <v>1169791</v>
      </c>
      <c r="S71" s="24">
        <v>1205699</v>
      </c>
      <c r="T71" s="24">
        <v>1805278</v>
      </c>
      <c r="U71" s="25">
        <v>1805278</v>
      </c>
      <c r="V71" s="26">
        <v>2070367</v>
      </c>
      <c r="W71" s="26">
        <v>2112650</v>
      </c>
      <c r="X71" s="26">
        <f>SUM(X64:X70)</f>
        <v>2257841</v>
      </c>
      <c r="Y71" s="27"/>
      <c r="Z71" s="27"/>
      <c r="AA71" s="28"/>
      <c r="AB71" s="28"/>
    </row>
    <row r="72" spans="1:28" s="24" customFormat="1" x14ac:dyDescent="0.3">
      <c r="A72" s="21" t="s">
        <v>81</v>
      </c>
      <c r="B72" s="22">
        <v>41347</v>
      </c>
      <c r="C72" s="22">
        <v>40500</v>
      </c>
      <c r="D72" s="22">
        <v>42592</v>
      </c>
      <c r="E72" s="22">
        <v>43770</v>
      </c>
      <c r="F72" s="23">
        <v>43770</v>
      </c>
      <c r="G72" s="22">
        <v>43065</v>
      </c>
      <c r="H72" s="22">
        <v>45386</v>
      </c>
      <c r="I72" s="22">
        <v>102718</v>
      </c>
      <c r="J72" s="22">
        <v>105494</v>
      </c>
      <c r="K72" s="23">
        <v>105494</v>
      </c>
      <c r="L72" s="22">
        <v>112119</v>
      </c>
      <c r="M72" s="22">
        <v>119933</v>
      </c>
      <c r="N72" s="22">
        <v>128808</v>
      </c>
      <c r="O72" s="22">
        <v>138457</v>
      </c>
      <c r="P72" s="23">
        <v>138457</v>
      </c>
      <c r="Q72" s="22">
        <v>149505</v>
      </c>
      <c r="R72" s="24">
        <v>157916</v>
      </c>
      <c r="S72" s="24">
        <v>164160</v>
      </c>
      <c r="T72" s="24">
        <v>169843</v>
      </c>
      <c r="U72" s="25">
        <v>169843</v>
      </c>
      <c r="V72" s="26">
        <v>172674</v>
      </c>
      <c r="W72" s="26">
        <v>179096</v>
      </c>
      <c r="X72" s="26">
        <v>186957</v>
      </c>
      <c r="Y72" s="27"/>
      <c r="Z72" s="27"/>
      <c r="AA72" s="28"/>
      <c r="AB72" s="28"/>
    </row>
    <row r="73" spans="1:28" s="24" customFormat="1" x14ac:dyDescent="0.3">
      <c r="A73" s="21" t="s">
        <v>82</v>
      </c>
      <c r="B73" s="22">
        <v>18770</v>
      </c>
      <c r="C73" s="22">
        <v>20658</v>
      </c>
      <c r="D73" s="22">
        <v>23290</v>
      </c>
      <c r="E73" s="22">
        <v>27688</v>
      </c>
      <c r="F73" s="23">
        <v>27688</v>
      </c>
      <c r="G73" s="22">
        <v>29433</v>
      </c>
      <c r="H73" s="22">
        <v>34142</v>
      </c>
      <c r="I73" s="22">
        <v>39773</v>
      </c>
      <c r="J73" s="22">
        <v>45770</v>
      </c>
      <c r="K73" s="23">
        <v>45770</v>
      </c>
      <c r="L73" s="22">
        <v>46403</v>
      </c>
      <c r="M73" s="22">
        <v>52387</v>
      </c>
      <c r="N73" s="22">
        <v>104169</v>
      </c>
      <c r="O73" s="22">
        <v>127193</v>
      </c>
      <c r="P73" s="23">
        <v>127193</v>
      </c>
      <c r="Q73" s="22">
        <v>108840</v>
      </c>
      <c r="R73" s="24">
        <v>100548</v>
      </c>
      <c r="S73" s="24">
        <v>96355</v>
      </c>
      <c r="T73" s="24">
        <v>156866</v>
      </c>
      <c r="U73" s="25">
        <v>156866</v>
      </c>
      <c r="V73" s="26">
        <v>171122</v>
      </c>
      <c r="W73" s="26">
        <v>198581</v>
      </c>
      <c r="X73" s="26">
        <v>213831</v>
      </c>
      <c r="Y73" s="27"/>
      <c r="Z73" s="27"/>
      <c r="AA73" s="28"/>
      <c r="AB73" s="28"/>
    </row>
    <row r="74" spans="1:28" s="24" customFormat="1" x14ac:dyDescent="0.3">
      <c r="A74" s="21" t="s">
        <v>83</v>
      </c>
      <c r="B74" s="22">
        <v>15067</v>
      </c>
      <c r="C74" s="22">
        <v>14424</v>
      </c>
      <c r="D74" s="22">
        <v>13528</v>
      </c>
      <c r="E74" s="22">
        <v>12771</v>
      </c>
      <c r="F74" s="23">
        <v>12771</v>
      </c>
      <c r="G74" s="22">
        <v>11929</v>
      </c>
      <c r="H74" s="22">
        <v>11146</v>
      </c>
      <c r="I74" s="22">
        <v>10260</v>
      </c>
      <c r="J74" s="22">
        <v>9448</v>
      </c>
      <c r="K74" s="23">
        <v>9448</v>
      </c>
      <c r="L74" s="22">
        <v>8642</v>
      </c>
      <c r="M74" s="22">
        <v>7870</v>
      </c>
      <c r="N74" s="22">
        <v>7426</v>
      </c>
      <c r="O74" s="22">
        <v>15470</v>
      </c>
      <c r="P74" s="23">
        <v>15470</v>
      </c>
      <c r="Q74" s="22">
        <v>14399</v>
      </c>
      <c r="R74" s="24">
        <v>13934</v>
      </c>
      <c r="S74" s="24">
        <v>13039</v>
      </c>
      <c r="T74" s="24">
        <v>12158</v>
      </c>
      <c r="U74" s="25">
        <v>12158</v>
      </c>
      <c r="V74" s="26">
        <v>11270</v>
      </c>
      <c r="W74" s="26">
        <v>21837</v>
      </c>
      <c r="X74" s="26">
        <v>20324</v>
      </c>
      <c r="Y74" s="27"/>
      <c r="Z74" s="27"/>
      <c r="AA74" s="28"/>
      <c r="AB74" s="28"/>
    </row>
    <row r="75" spans="1:28" s="24" customFormat="1" x14ac:dyDescent="0.3">
      <c r="A75" s="21" t="s">
        <v>84</v>
      </c>
      <c r="B75" s="22">
        <v>25017</v>
      </c>
      <c r="C75" s="22">
        <v>24969</v>
      </c>
      <c r="D75" s="22">
        <v>24876</v>
      </c>
      <c r="E75" s="22">
        <v>25013</v>
      </c>
      <c r="F75" s="23">
        <v>25013</v>
      </c>
      <c r="G75" s="22">
        <v>24752</v>
      </c>
      <c r="H75" s="22">
        <v>24905</v>
      </c>
      <c r="I75" s="22">
        <v>25012</v>
      </c>
      <c r="J75" s="22">
        <v>25205</v>
      </c>
      <c r="K75" s="23">
        <v>25205</v>
      </c>
      <c r="L75" s="22">
        <v>25194</v>
      </c>
      <c r="M75" s="22">
        <v>25178</v>
      </c>
      <c r="N75" s="22">
        <v>25571</v>
      </c>
      <c r="O75" s="22">
        <v>43592</v>
      </c>
      <c r="P75" s="23">
        <v>43592</v>
      </c>
      <c r="Q75" s="22">
        <v>43607</v>
      </c>
      <c r="R75" s="24">
        <v>45004</v>
      </c>
      <c r="S75" s="24">
        <v>44819</v>
      </c>
      <c r="T75" s="24">
        <v>44983</v>
      </c>
      <c r="U75" s="25">
        <v>44983</v>
      </c>
      <c r="V75" s="26">
        <v>44982</v>
      </c>
      <c r="W75" s="26">
        <v>57741</v>
      </c>
      <c r="X75" s="26">
        <v>57344</v>
      </c>
      <c r="Y75" s="27"/>
      <c r="Z75" s="27"/>
      <c r="AA75" s="28"/>
      <c r="AB75" s="28"/>
    </row>
    <row r="76" spans="1:28" s="24" customFormat="1" x14ac:dyDescent="0.3">
      <c r="A76" s="21" t="s">
        <v>85</v>
      </c>
      <c r="B76" s="22">
        <v>0</v>
      </c>
      <c r="C76" s="22">
        <v>0</v>
      </c>
      <c r="D76" s="22">
        <v>41391</v>
      </c>
      <c r="E76" s="22">
        <v>45499</v>
      </c>
      <c r="F76" s="23">
        <v>45499</v>
      </c>
      <c r="G76" s="22">
        <v>50225</v>
      </c>
      <c r="H76" s="22">
        <v>129580</v>
      </c>
      <c r="I76" s="22">
        <v>120615</v>
      </c>
      <c r="J76" s="22">
        <v>90681</v>
      </c>
      <c r="K76" s="23">
        <v>90681</v>
      </c>
      <c r="L76" s="22">
        <v>78464</v>
      </c>
      <c r="M76" s="22">
        <v>48669</v>
      </c>
      <c r="N76" s="22">
        <v>49431</v>
      </c>
      <c r="O76" s="22">
        <v>31232</v>
      </c>
      <c r="P76" s="23">
        <v>31232</v>
      </c>
      <c r="Q76" s="22">
        <v>17731</v>
      </c>
      <c r="R76" s="24">
        <v>24925</v>
      </c>
      <c r="S76" s="24">
        <v>28536</v>
      </c>
      <c r="T76" s="24">
        <v>156207</v>
      </c>
      <c r="U76" s="25">
        <v>156207</v>
      </c>
      <c r="V76" s="26">
        <v>31116</v>
      </c>
      <c r="W76" s="26">
        <v>15481</v>
      </c>
      <c r="X76" s="26">
        <v>0</v>
      </c>
      <c r="Y76" s="27"/>
      <c r="Z76" s="27"/>
      <c r="AA76" s="28"/>
      <c r="AB76" s="28"/>
    </row>
    <row r="77" spans="1:28" s="24" customFormat="1" x14ac:dyDescent="0.3">
      <c r="A77" s="21" t="s">
        <v>86</v>
      </c>
      <c r="B77" s="22">
        <v>36316</v>
      </c>
      <c r="C77" s="22">
        <v>35170</v>
      </c>
      <c r="D77" s="22">
        <v>33463</v>
      </c>
      <c r="E77" s="22">
        <v>31598</v>
      </c>
      <c r="F77" s="23">
        <v>31598</v>
      </c>
      <c r="G77" s="22">
        <v>27556</v>
      </c>
      <c r="H77" s="22">
        <v>26115</v>
      </c>
      <c r="I77" s="22">
        <v>22611</v>
      </c>
      <c r="J77" s="22">
        <v>22457</v>
      </c>
      <c r="K77" s="23">
        <v>22457</v>
      </c>
      <c r="L77" s="22">
        <v>18546</v>
      </c>
      <c r="M77" s="22">
        <v>17466</v>
      </c>
      <c r="N77" s="22">
        <v>12621</v>
      </c>
      <c r="O77" s="22">
        <v>11256</v>
      </c>
      <c r="P77" s="23">
        <v>11256</v>
      </c>
      <c r="Q77" s="22">
        <v>10184</v>
      </c>
      <c r="R77" s="24">
        <v>8992</v>
      </c>
      <c r="S77" s="24">
        <v>8462</v>
      </c>
      <c r="T77" s="24">
        <v>5210</v>
      </c>
      <c r="U77" s="25">
        <v>5210</v>
      </c>
      <c r="V77" s="26">
        <v>4467</v>
      </c>
      <c r="W77" s="26">
        <v>5278</v>
      </c>
      <c r="X77" s="26">
        <v>4381</v>
      </c>
      <c r="Y77" s="27"/>
      <c r="Z77" s="27"/>
      <c r="AA77" s="28"/>
      <c r="AB77" s="28"/>
    </row>
    <row r="78" spans="1:28" s="24" customFormat="1" x14ac:dyDescent="0.3">
      <c r="A78" s="21" t="s">
        <v>87</v>
      </c>
      <c r="B78" s="22">
        <v>0</v>
      </c>
      <c r="C78" s="22">
        <v>0</v>
      </c>
      <c r="D78" s="22">
        <v>0</v>
      </c>
      <c r="E78" s="22">
        <v>9644</v>
      </c>
      <c r="F78" s="23">
        <v>9644</v>
      </c>
      <c r="G78" s="22">
        <v>12293</v>
      </c>
      <c r="H78" s="22">
        <v>12108</v>
      </c>
      <c r="I78" s="22">
        <v>15019</v>
      </c>
      <c r="J78" s="22">
        <v>20099</v>
      </c>
      <c r="K78" s="23">
        <v>20099</v>
      </c>
      <c r="L78" s="22">
        <v>26341</v>
      </c>
      <c r="M78" s="22">
        <v>31691</v>
      </c>
      <c r="N78" s="22">
        <v>43394</v>
      </c>
      <c r="O78" s="22">
        <v>29753</v>
      </c>
      <c r="P78" s="23">
        <v>29753</v>
      </c>
      <c r="Q78" s="22">
        <v>29616</v>
      </c>
      <c r="R78" s="24">
        <v>28240</v>
      </c>
      <c r="S78" s="24">
        <v>48388</v>
      </c>
      <c r="T78" s="24">
        <v>45170</v>
      </c>
      <c r="U78" s="25">
        <v>45170</v>
      </c>
      <c r="V78" s="26">
        <v>59388</v>
      </c>
      <c r="W78" s="26">
        <v>75200</v>
      </c>
      <c r="X78" s="26">
        <v>78663</v>
      </c>
      <c r="Y78" s="27"/>
      <c r="Z78" s="27"/>
      <c r="AA78" s="28"/>
      <c r="AB78" s="28"/>
    </row>
    <row r="79" spans="1:28" s="24" customFormat="1" x14ac:dyDescent="0.3">
      <c r="A79" s="21" t="s">
        <v>88</v>
      </c>
      <c r="B79" s="22">
        <v>0</v>
      </c>
      <c r="C79" s="22">
        <v>0</v>
      </c>
      <c r="D79" s="22">
        <v>0</v>
      </c>
      <c r="E79" s="22">
        <v>0</v>
      </c>
      <c r="F79" s="23">
        <v>0</v>
      </c>
      <c r="G79" s="22">
        <v>0</v>
      </c>
      <c r="H79" s="22">
        <v>0</v>
      </c>
      <c r="I79" s="22">
        <v>0</v>
      </c>
      <c r="J79" s="22">
        <v>0</v>
      </c>
      <c r="K79" s="23">
        <v>0</v>
      </c>
      <c r="L79" s="22">
        <v>0</v>
      </c>
      <c r="M79" s="22">
        <v>58520</v>
      </c>
      <c r="N79" s="22">
        <v>58520</v>
      </c>
      <c r="O79" s="22">
        <v>83520</v>
      </c>
      <c r="P79" s="23">
        <v>83520</v>
      </c>
      <c r="Q79" s="22">
        <v>154452</v>
      </c>
      <c r="R79" s="24">
        <v>281691</v>
      </c>
      <c r="S79" s="24">
        <v>290329</v>
      </c>
      <c r="T79" s="24">
        <v>296563</v>
      </c>
      <c r="U79" s="25">
        <v>296563</v>
      </c>
      <c r="V79" s="26">
        <v>296563</v>
      </c>
      <c r="W79" s="26">
        <v>233637</v>
      </c>
      <c r="X79" s="26">
        <v>240299</v>
      </c>
      <c r="Y79" s="27"/>
      <c r="Z79" s="27"/>
      <c r="AA79" s="28"/>
      <c r="AB79" s="28"/>
    </row>
    <row r="80" spans="1:28" s="24" customFormat="1" x14ac:dyDescent="0.3">
      <c r="A80" s="138" t="s">
        <v>89</v>
      </c>
      <c r="B80" s="40">
        <v>35756</v>
      </c>
      <c r="C80" s="40">
        <v>35594</v>
      </c>
      <c r="D80" s="40">
        <v>37142</v>
      </c>
      <c r="E80" s="40">
        <v>40181</v>
      </c>
      <c r="F80" s="41">
        <v>40181</v>
      </c>
      <c r="G80" s="40">
        <v>59457</v>
      </c>
      <c r="H80" s="40">
        <v>63806</v>
      </c>
      <c r="I80" s="40">
        <v>67288</v>
      </c>
      <c r="J80" s="40">
        <v>79917</v>
      </c>
      <c r="K80" s="41">
        <v>79917</v>
      </c>
      <c r="L80" s="40">
        <v>102920</v>
      </c>
      <c r="M80" s="40">
        <v>84244</v>
      </c>
      <c r="N80" s="40">
        <v>91627</v>
      </c>
      <c r="O80" s="40">
        <v>98247</v>
      </c>
      <c r="P80" s="41">
        <v>98247</v>
      </c>
      <c r="Q80" s="40">
        <v>98003</v>
      </c>
      <c r="R80" s="24">
        <v>100982</v>
      </c>
      <c r="S80" s="40">
        <v>110643</v>
      </c>
      <c r="T80" s="42">
        <v>159616</v>
      </c>
      <c r="U80" s="43">
        <v>159616</v>
      </c>
      <c r="V80" s="44">
        <v>168174</v>
      </c>
      <c r="W80" s="44">
        <v>177903</v>
      </c>
      <c r="X80" s="44">
        <v>194543</v>
      </c>
      <c r="Y80" s="27"/>
      <c r="Z80" s="27"/>
      <c r="AA80" s="28"/>
      <c r="AB80" s="28"/>
    </row>
    <row r="81" spans="1:28" x14ac:dyDescent="0.3">
      <c r="A81" s="73" t="s">
        <v>90</v>
      </c>
      <c r="B81" s="134">
        <v>739195</v>
      </c>
      <c r="C81" s="134">
        <v>746370</v>
      </c>
      <c r="D81" s="134">
        <v>792304</v>
      </c>
      <c r="E81" s="134">
        <v>845639</v>
      </c>
      <c r="F81" s="23">
        <v>845639</v>
      </c>
      <c r="G81" s="134">
        <v>877451</v>
      </c>
      <c r="H81" s="134">
        <v>1232912</v>
      </c>
      <c r="I81" s="134">
        <v>1279149</v>
      </c>
      <c r="J81" s="134">
        <v>1381023</v>
      </c>
      <c r="K81" s="23">
        <v>1381023</v>
      </c>
      <c r="L81" s="134">
        <v>1404858</v>
      </c>
      <c r="M81" s="134">
        <v>1526888</v>
      </c>
      <c r="N81" s="134">
        <v>1645387</v>
      </c>
      <c r="O81" s="134">
        <v>1688210</v>
      </c>
      <c r="P81" s="23">
        <v>1688210</v>
      </c>
      <c r="Q81" s="134">
        <v>1772454</v>
      </c>
      <c r="R81" s="139">
        <v>1932023</v>
      </c>
      <c r="S81" s="134">
        <v>2010430</v>
      </c>
      <c r="T81" s="134">
        <v>2851894</v>
      </c>
      <c r="U81" s="25">
        <v>2851894</v>
      </c>
      <c r="V81" s="26">
        <v>3030123</v>
      </c>
      <c r="W81" s="26">
        <v>3077404</v>
      </c>
      <c r="X81" s="26">
        <f>SUM(X71:X80)</f>
        <v>3254183</v>
      </c>
      <c r="Y81" s="27"/>
      <c r="Z81" s="27"/>
    </row>
    <row r="82" spans="1:28" x14ac:dyDescent="0.3">
      <c r="A82" s="73"/>
      <c r="B82" s="13"/>
      <c r="F82" s="78"/>
      <c r="P82" s="78"/>
      <c r="T82" s="75"/>
      <c r="U82" s="78"/>
      <c r="V82" s="79"/>
      <c r="W82" s="79"/>
      <c r="X82" s="79" t="str">
        <f>[16]Q3_Balance_Sheet!D26</f>
        <v>  </v>
      </c>
      <c r="Y82" s="27"/>
      <c r="Z82" s="27"/>
    </row>
    <row r="83" spans="1:28" s="24" customFormat="1" x14ac:dyDescent="0.3">
      <c r="A83" s="21" t="s">
        <v>91</v>
      </c>
      <c r="B83" s="22"/>
      <c r="C83" s="22"/>
      <c r="D83" s="22"/>
      <c r="E83" s="22"/>
      <c r="F83" s="23"/>
      <c r="G83" s="53"/>
      <c r="H83" s="53"/>
      <c r="I83" s="53"/>
      <c r="J83" s="53"/>
      <c r="K83" s="23"/>
      <c r="L83" s="53"/>
      <c r="M83" s="53"/>
      <c r="N83" s="22"/>
      <c r="O83" s="22"/>
      <c r="P83" s="23"/>
      <c r="Q83" s="53"/>
      <c r="R83" s="55"/>
      <c r="S83" s="55"/>
      <c r="T83" s="55"/>
      <c r="U83" s="25"/>
      <c r="V83" s="26"/>
      <c r="W83" s="26"/>
      <c r="X83" s="26" t="str">
        <f>[16]Q3_Balance_Sheet!D27</f>
        <v>  </v>
      </c>
      <c r="Y83" s="27"/>
      <c r="Z83" s="27"/>
      <c r="AA83" s="28"/>
      <c r="AB83" s="28"/>
    </row>
    <row r="84" spans="1:28" s="24" customFormat="1" x14ac:dyDescent="0.3">
      <c r="A84" s="21" t="s">
        <v>92</v>
      </c>
      <c r="B84" s="52"/>
      <c r="C84" s="53"/>
      <c r="D84" s="53"/>
      <c r="E84" s="53"/>
      <c r="F84" s="23"/>
      <c r="G84" s="53"/>
      <c r="H84" s="53"/>
      <c r="I84" s="53"/>
      <c r="J84" s="53"/>
      <c r="K84" s="23"/>
      <c r="L84" s="53"/>
      <c r="M84" s="53"/>
      <c r="N84" s="22"/>
      <c r="O84" s="22"/>
      <c r="P84" s="23"/>
      <c r="Q84" s="53"/>
      <c r="R84" s="55"/>
      <c r="S84" s="55"/>
      <c r="T84" s="55"/>
      <c r="U84" s="25"/>
      <c r="V84" s="26"/>
      <c r="W84" s="26"/>
      <c r="X84" s="26"/>
      <c r="Y84" s="27"/>
      <c r="Z84" s="27"/>
      <c r="AA84" s="28"/>
      <c r="AB84" s="28"/>
    </row>
    <row r="85" spans="1:28" s="24" customFormat="1" x14ac:dyDescent="0.3">
      <c r="A85" s="21" t="s">
        <v>93</v>
      </c>
      <c r="B85" s="22">
        <v>9865</v>
      </c>
      <c r="C85" s="22">
        <v>9064</v>
      </c>
      <c r="D85" s="22">
        <v>14638</v>
      </c>
      <c r="E85" s="22">
        <v>25874</v>
      </c>
      <c r="F85" s="23">
        <v>25874</v>
      </c>
      <c r="G85" s="22">
        <v>31568</v>
      </c>
      <c r="H85" s="22">
        <v>40105</v>
      </c>
      <c r="I85" s="22">
        <v>22441</v>
      </c>
      <c r="J85" s="22">
        <v>24142</v>
      </c>
      <c r="K85" s="23">
        <v>24142</v>
      </c>
      <c r="L85" s="22">
        <v>19791</v>
      </c>
      <c r="M85" s="22">
        <v>7778</v>
      </c>
      <c r="N85" s="22">
        <v>27418</v>
      </c>
      <c r="O85" s="22">
        <v>32220</v>
      </c>
      <c r="P85" s="23">
        <v>32220</v>
      </c>
      <c r="Q85" s="22">
        <v>49348</v>
      </c>
      <c r="R85" s="24">
        <v>60689</v>
      </c>
      <c r="S85" s="24">
        <v>50193</v>
      </c>
      <c r="T85" s="24">
        <v>59918</v>
      </c>
      <c r="U85" s="25">
        <v>59918</v>
      </c>
      <c r="V85" s="26">
        <v>65988</v>
      </c>
      <c r="W85" s="26">
        <v>72989</v>
      </c>
      <c r="X85" s="26">
        <v>90035</v>
      </c>
      <c r="Y85" s="4"/>
      <c r="Z85" s="4"/>
      <c r="AA85" s="28"/>
      <c r="AB85" s="28"/>
    </row>
    <row r="86" spans="1:28" s="24" customFormat="1" x14ac:dyDescent="0.3">
      <c r="A86" s="21" t="s">
        <v>94</v>
      </c>
      <c r="B86" s="22">
        <v>36348</v>
      </c>
      <c r="C86" s="22">
        <v>34011</v>
      </c>
      <c r="D86" s="22">
        <v>35745</v>
      </c>
      <c r="E86" s="22">
        <v>45001</v>
      </c>
      <c r="F86" s="23">
        <v>45001</v>
      </c>
      <c r="G86" s="22">
        <v>36404</v>
      </c>
      <c r="H86" s="22">
        <v>64467</v>
      </c>
      <c r="I86" s="22">
        <v>74114</v>
      </c>
      <c r="J86" s="22">
        <v>59843</v>
      </c>
      <c r="K86" s="23">
        <v>59843</v>
      </c>
      <c r="L86" s="22">
        <v>41097</v>
      </c>
      <c r="M86" s="22">
        <v>66908</v>
      </c>
      <c r="N86" s="22">
        <v>88894</v>
      </c>
      <c r="O86" s="22">
        <v>103707</v>
      </c>
      <c r="P86" s="23">
        <v>103707</v>
      </c>
      <c r="Q86" s="22">
        <v>69435</v>
      </c>
      <c r="R86" s="24">
        <v>100980</v>
      </c>
      <c r="S86" s="24">
        <v>112766</v>
      </c>
      <c r="T86" s="24">
        <v>155934</v>
      </c>
      <c r="U86" s="25">
        <v>155934</v>
      </c>
      <c r="V86" s="26">
        <v>120607</v>
      </c>
      <c r="W86" s="26">
        <v>118162</v>
      </c>
      <c r="X86" s="26">
        <v>146940</v>
      </c>
      <c r="Y86" s="4"/>
      <c r="Z86" s="4"/>
      <c r="AA86" s="28"/>
      <c r="AB86" s="28"/>
    </row>
    <row r="87" spans="1:28" s="24" customFormat="1" x14ac:dyDescent="0.3">
      <c r="A87" s="21" t="s">
        <v>95</v>
      </c>
      <c r="B87" s="22">
        <v>110063</v>
      </c>
      <c r="C87" s="22">
        <v>113351</v>
      </c>
      <c r="D87" s="22">
        <v>127160</v>
      </c>
      <c r="E87" s="22">
        <v>117864</v>
      </c>
      <c r="F87" s="23">
        <v>117864</v>
      </c>
      <c r="G87" s="22">
        <v>119827</v>
      </c>
      <c r="H87" s="22">
        <v>129518</v>
      </c>
      <c r="I87" s="22">
        <v>154731</v>
      </c>
      <c r="J87" s="22">
        <v>163959</v>
      </c>
      <c r="K87" s="23">
        <v>163959</v>
      </c>
      <c r="L87" s="22">
        <v>165086</v>
      </c>
      <c r="M87" s="22">
        <v>186909</v>
      </c>
      <c r="N87" s="22">
        <v>250651</v>
      </c>
      <c r="O87" s="22">
        <v>265591</v>
      </c>
      <c r="P87" s="23">
        <v>265591</v>
      </c>
      <c r="Q87" s="22">
        <v>326627</v>
      </c>
      <c r="R87" s="24">
        <v>253185</v>
      </c>
      <c r="S87" s="24">
        <v>246446</v>
      </c>
      <c r="T87" s="24">
        <v>360037</v>
      </c>
      <c r="U87" s="25">
        <v>360037</v>
      </c>
      <c r="V87" s="26">
        <v>430234</v>
      </c>
      <c r="W87" s="26">
        <v>412212</v>
      </c>
      <c r="X87" s="26">
        <v>454891</v>
      </c>
      <c r="Y87" s="27"/>
      <c r="Z87" s="27"/>
      <c r="AA87" s="28"/>
      <c r="AB87" s="28"/>
    </row>
    <row r="88" spans="1:28" s="24" customFormat="1" x14ac:dyDescent="0.3">
      <c r="A88" s="21" t="s">
        <v>96</v>
      </c>
      <c r="B88" s="22">
        <v>3604</v>
      </c>
      <c r="C88" s="22">
        <v>3395</v>
      </c>
      <c r="D88" s="22">
        <v>2294</v>
      </c>
      <c r="E88" s="22">
        <v>2974</v>
      </c>
      <c r="F88" s="23">
        <v>2974</v>
      </c>
      <c r="G88" s="22">
        <v>3325</v>
      </c>
      <c r="H88" s="22">
        <v>3858</v>
      </c>
      <c r="I88" s="22">
        <v>2132</v>
      </c>
      <c r="J88" s="22">
        <v>2956</v>
      </c>
      <c r="K88" s="23">
        <v>2956</v>
      </c>
      <c r="L88" s="22">
        <v>8134</v>
      </c>
      <c r="M88" s="22">
        <v>4872</v>
      </c>
      <c r="N88" s="22">
        <v>6118</v>
      </c>
      <c r="O88" s="22">
        <v>10463</v>
      </c>
      <c r="P88" s="23">
        <v>10463</v>
      </c>
      <c r="Q88" s="22">
        <v>18411</v>
      </c>
      <c r="R88" s="24">
        <v>11330</v>
      </c>
      <c r="S88" s="24">
        <v>15317</v>
      </c>
      <c r="T88" s="24">
        <v>20399</v>
      </c>
      <c r="U88" s="25">
        <v>20399</v>
      </c>
      <c r="V88" s="26">
        <v>13961</v>
      </c>
      <c r="W88" s="26">
        <v>14517</v>
      </c>
      <c r="X88" s="26">
        <v>16469</v>
      </c>
      <c r="Y88" s="27"/>
      <c r="Z88" s="27"/>
      <c r="AA88" s="28"/>
      <c r="AB88" s="28"/>
    </row>
    <row r="89" spans="1:28" s="24" customFormat="1" x14ac:dyDescent="0.3">
      <c r="A89" s="39" t="s">
        <v>97</v>
      </c>
      <c r="B89" s="40">
        <v>3914</v>
      </c>
      <c r="C89" s="40">
        <v>3852</v>
      </c>
      <c r="D89" s="40">
        <v>3997</v>
      </c>
      <c r="E89" s="40">
        <v>3853</v>
      </c>
      <c r="F89" s="41">
        <v>3853</v>
      </c>
      <c r="G89" s="40">
        <v>3891</v>
      </c>
      <c r="H89" s="40">
        <v>4882</v>
      </c>
      <c r="I89" s="40">
        <v>5137</v>
      </c>
      <c r="J89" s="40">
        <v>5431</v>
      </c>
      <c r="K89" s="41">
        <v>5431</v>
      </c>
      <c r="L89" s="40">
        <v>5667</v>
      </c>
      <c r="M89" s="40">
        <v>6404</v>
      </c>
      <c r="N89" s="40">
        <v>6809</v>
      </c>
      <c r="O89" s="40">
        <v>6540</v>
      </c>
      <c r="P89" s="41">
        <v>6540</v>
      </c>
      <c r="Q89" s="40">
        <v>6858</v>
      </c>
      <c r="R89" s="24">
        <v>6787</v>
      </c>
      <c r="S89" s="40">
        <v>6801</v>
      </c>
      <c r="T89" s="42">
        <v>6358</v>
      </c>
      <c r="U89" s="43">
        <v>6358</v>
      </c>
      <c r="V89" s="44">
        <v>7510</v>
      </c>
      <c r="W89" s="44">
        <v>7359</v>
      </c>
      <c r="X89" s="44">
        <v>9492</v>
      </c>
      <c r="Y89" s="27"/>
      <c r="Z89" s="27"/>
      <c r="AA89" s="28"/>
      <c r="AB89" s="28"/>
    </row>
    <row r="90" spans="1:28" s="24" customFormat="1" x14ac:dyDescent="0.3">
      <c r="A90" s="21" t="s">
        <v>98</v>
      </c>
      <c r="B90" s="22">
        <v>163794</v>
      </c>
      <c r="C90" s="22">
        <v>163673</v>
      </c>
      <c r="D90" s="22">
        <v>183834</v>
      </c>
      <c r="E90" s="22">
        <v>195566</v>
      </c>
      <c r="F90" s="23">
        <v>195566</v>
      </c>
      <c r="G90" s="22">
        <v>195015</v>
      </c>
      <c r="H90" s="22">
        <v>242830</v>
      </c>
      <c r="I90" s="22">
        <v>258555</v>
      </c>
      <c r="J90" s="22">
        <v>256331</v>
      </c>
      <c r="K90" s="23">
        <v>256331</v>
      </c>
      <c r="L90" s="22">
        <v>239775</v>
      </c>
      <c r="M90" s="22">
        <v>272871</v>
      </c>
      <c r="N90" s="22">
        <v>379890</v>
      </c>
      <c r="O90" s="22">
        <v>418521</v>
      </c>
      <c r="P90" s="23">
        <v>418521</v>
      </c>
      <c r="Q90" s="22">
        <v>470679</v>
      </c>
      <c r="R90" s="45">
        <v>432971</v>
      </c>
      <c r="S90" s="24">
        <v>431523</v>
      </c>
      <c r="T90" s="24">
        <v>602646</v>
      </c>
      <c r="U90" s="25">
        <v>602646</v>
      </c>
      <c r="V90" s="26">
        <v>638300</v>
      </c>
      <c r="W90" s="26">
        <v>625239</v>
      </c>
      <c r="X90" s="26">
        <f>SUM(X85:X89)</f>
        <v>717827</v>
      </c>
      <c r="Y90" s="27"/>
      <c r="Z90" s="27"/>
      <c r="AA90" s="28"/>
      <c r="AB90" s="28"/>
    </row>
    <row r="91" spans="1:28" s="24" customFormat="1" x14ac:dyDescent="0.3">
      <c r="A91" s="21" t="s">
        <v>99</v>
      </c>
      <c r="B91" s="22">
        <v>74784</v>
      </c>
      <c r="C91" s="22">
        <v>74586</v>
      </c>
      <c r="D91" s="22">
        <v>82149</v>
      </c>
      <c r="E91" s="22">
        <v>87936</v>
      </c>
      <c r="F91" s="23">
        <v>87936</v>
      </c>
      <c r="G91" s="22">
        <v>91886</v>
      </c>
      <c r="H91" s="22">
        <v>83150</v>
      </c>
      <c r="I91" s="22">
        <v>87733</v>
      </c>
      <c r="J91" s="22">
        <v>111222</v>
      </c>
      <c r="K91" s="23">
        <v>111222</v>
      </c>
      <c r="L91" s="22">
        <v>116107</v>
      </c>
      <c r="M91" s="22">
        <v>113815</v>
      </c>
      <c r="N91" s="22">
        <v>111892</v>
      </c>
      <c r="O91" s="22">
        <v>185721</v>
      </c>
      <c r="P91" s="23">
        <v>185721</v>
      </c>
      <c r="Q91" s="22">
        <v>140938</v>
      </c>
      <c r="R91" s="24">
        <v>269477</v>
      </c>
      <c r="S91" s="24">
        <v>313823</v>
      </c>
      <c r="T91" s="24">
        <v>248003</v>
      </c>
      <c r="U91" s="25">
        <v>248003</v>
      </c>
      <c r="V91" s="26">
        <v>250366</v>
      </c>
      <c r="W91" s="26">
        <v>265458</v>
      </c>
      <c r="X91" s="26">
        <v>270082</v>
      </c>
      <c r="Y91" s="27"/>
      <c r="Z91" s="27"/>
      <c r="AA91" s="28"/>
      <c r="AB91" s="28"/>
    </row>
    <row r="92" spans="1:28" s="24" customFormat="1" x14ac:dyDescent="0.3">
      <c r="A92" s="21" t="s">
        <v>100</v>
      </c>
      <c r="B92" s="22">
        <v>3156</v>
      </c>
      <c r="C92" s="22">
        <v>3462</v>
      </c>
      <c r="D92" s="22">
        <v>3443</v>
      </c>
      <c r="E92" s="22">
        <v>3832</v>
      </c>
      <c r="F92" s="23">
        <v>3832</v>
      </c>
      <c r="G92" s="22">
        <v>4173</v>
      </c>
      <c r="H92" s="22">
        <v>4445</v>
      </c>
      <c r="I92" s="22">
        <v>4406</v>
      </c>
      <c r="J92" s="22">
        <v>4503</v>
      </c>
      <c r="K92" s="23">
        <v>4503</v>
      </c>
      <c r="L92" s="22">
        <v>4697</v>
      </c>
      <c r="M92" s="22">
        <v>4550</v>
      </c>
      <c r="N92" s="22">
        <v>4580</v>
      </c>
      <c r="O92" s="22">
        <v>3797</v>
      </c>
      <c r="P92" s="23">
        <v>3797</v>
      </c>
      <c r="Q92" s="22">
        <v>5162</v>
      </c>
      <c r="R92" s="24">
        <v>7692</v>
      </c>
      <c r="S92" s="24">
        <v>7317</v>
      </c>
      <c r="T92" s="24">
        <v>10745</v>
      </c>
      <c r="U92" s="25">
        <v>10745</v>
      </c>
      <c r="V92" s="26">
        <v>16198</v>
      </c>
      <c r="W92" s="26">
        <v>17812</v>
      </c>
      <c r="X92" s="26">
        <v>18938</v>
      </c>
      <c r="Y92" s="27"/>
      <c r="Z92" s="27"/>
      <c r="AA92" s="28"/>
      <c r="AB92" s="28"/>
    </row>
    <row r="93" spans="1:28" s="24" customFormat="1" x14ac:dyDescent="0.3">
      <c r="A93" s="21" t="s">
        <v>101</v>
      </c>
      <c r="B93" s="22">
        <v>3675</v>
      </c>
      <c r="C93" s="22">
        <v>3755</v>
      </c>
      <c r="D93" s="22">
        <v>3694</v>
      </c>
      <c r="E93" s="22">
        <v>3936</v>
      </c>
      <c r="F93" s="23">
        <v>3936</v>
      </c>
      <c r="G93" s="22">
        <v>3430</v>
      </c>
      <c r="H93" s="22">
        <v>3990</v>
      </c>
      <c r="I93" s="22">
        <v>4150</v>
      </c>
      <c r="J93" s="22">
        <v>4732</v>
      </c>
      <c r="K93" s="23">
        <v>4732</v>
      </c>
      <c r="L93" s="22">
        <v>4825</v>
      </c>
      <c r="M93" s="22">
        <v>5216</v>
      </c>
      <c r="N93" s="22">
        <v>5125</v>
      </c>
      <c r="O93" s="22">
        <v>5679</v>
      </c>
      <c r="P93" s="23">
        <v>5679</v>
      </c>
      <c r="Q93" s="22">
        <v>5833</v>
      </c>
      <c r="R93" s="24">
        <v>5517</v>
      </c>
      <c r="S93" s="24">
        <v>5369</v>
      </c>
      <c r="T93" s="24">
        <v>6285</v>
      </c>
      <c r="U93" s="25">
        <v>6285</v>
      </c>
      <c r="V93" s="26">
        <v>7983</v>
      </c>
      <c r="W93" s="26">
        <v>8767</v>
      </c>
      <c r="X93" s="26">
        <v>9148</v>
      </c>
      <c r="Y93" s="27"/>
      <c r="Z93" s="27"/>
      <c r="AA93" s="28"/>
      <c r="AB93" s="28"/>
    </row>
    <row r="94" spans="1:28" s="24" customFormat="1" x14ac:dyDescent="0.3">
      <c r="A94" s="21" t="s">
        <v>102</v>
      </c>
      <c r="B94" s="22">
        <v>0</v>
      </c>
      <c r="C94" s="22">
        <v>0</v>
      </c>
      <c r="D94" s="22">
        <v>0</v>
      </c>
      <c r="E94" s="22">
        <v>0</v>
      </c>
      <c r="F94" s="23">
        <v>0</v>
      </c>
      <c r="G94" s="22">
        <v>0</v>
      </c>
      <c r="H94" s="22">
        <v>0</v>
      </c>
      <c r="I94" s="22">
        <v>0</v>
      </c>
      <c r="J94" s="22">
        <v>0</v>
      </c>
      <c r="K94" s="23">
        <v>0</v>
      </c>
      <c r="L94" s="22">
        <v>0</v>
      </c>
      <c r="M94" s="22">
        <v>0</v>
      </c>
      <c r="N94" s="22">
        <v>0</v>
      </c>
      <c r="O94" s="22">
        <v>0</v>
      </c>
      <c r="P94" s="23">
        <v>0</v>
      </c>
      <c r="Q94" s="22">
        <v>0</v>
      </c>
      <c r="R94" s="24">
        <v>0</v>
      </c>
      <c r="S94" s="24">
        <v>0</v>
      </c>
      <c r="T94" s="24">
        <v>673967</v>
      </c>
      <c r="U94" s="25">
        <v>673967</v>
      </c>
      <c r="V94" s="26">
        <v>674724</v>
      </c>
      <c r="W94" s="26">
        <v>675518</v>
      </c>
      <c r="X94" s="26">
        <v>676315</v>
      </c>
      <c r="Y94" s="27"/>
      <c r="Z94" s="27"/>
      <c r="AA94" s="28"/>
      <c r="AB94" s="28"/>
    </row>
    <row r="95" spans="1:28" s="24" customFormat="1" x14ac:dyDescent="0.3">
      <c r="A95" s="21" t="s">
        <v>103</v>
      </c>
      <c r="B95" s="22">
        <v>0</v>
      </c>
      <c r="C95" s="22">
        <v>0</v>
      </c>
      <c r="D95" s="22">
        <v>0</v>
      </c>
      <c r="E95" s="22">
        <v>354</v>
      </c>
      <c r="F95" s="23">
        <v>354</v>
      </c>
      <c r="G95" s="22">
        <v>342</v>
      </c>
      <c r="H95" s="22">
        <v>447</v>
      </c>
      <c r="I95" s="22">
        <v>560</v>
      </c>
      <c r="J95" s="22">
        <v>649</v>
      </c>
      <c r="K95" s="23">
        <v>649</v>
      </c>
      <c r="L95" s="22">
        <v>684</v>
      </c>
      <c r="M95" s="22">
        <v>377</v>
      </c>
      <c r="N95" s="22">
        <v>155</v>
      </c>
      <c r="O95" s="22">
        <v>811</v>
      </c>
      <c r="P95" s="23">
        <v>811</v>
      </c>
      <c r="Q95" s="22">
        <v>348</v>
      </c>
      <c r="R95" s="24">
        <v>1</v>
      </c>
      <c r="S95" s="24">
        <v>1</v>
      </c>
      <c r="T95" s="24">
        <v>1</v>
      </c>
      <c r="U95" s="25">
        <v>1</v>
      </c>
      <c r="V95" s="26">
        <v>0</v>
      </c>
      <c r="W95" s="26">
        <v>2782</v>
      </c>
      <c r="X95" s="26">
        <v>2467</v>
      </c>
      <c r="Y95" s="27"/>
      <c r="Z95" s="27"/>
      <c r="AA95" s="28"/>
      <c r="AB95" s="28"/>
    </row>
    <row r="96" spans="1:28" s="24" customFormat="1" x14ac:dyDescent="0.3">
      <c r="A96" s="21" t="s">
        <v>104</v>
      </c>
      <c r="B96" s="22">
        <v>8897</v>
      </c>
      <c r="C96" s="22">
        <v>8013</v>
      </c>
      <c r="D96" s="22">
        <v>7687</v>
      </c>
      <c r="E96" s="22">
        <v>6792</v>
      </c>
      <c r="F96" s="23">
        <v>6792</v>
      </c>
      <c r="G96" s="22">
        <v>19398</v>
      </c>
      <c r="H96" s="22">
        <v>20492</v>
      </c>
      <c r="I96" s="22">
        <v>19228</v>
      </c>
      <c r="J96" s="22">
        <v>18952</v>
      </c>
      <c r="K96" s="23">
        <v>18952</v>
      </c>
      <c r="L96" s="22">
        <v>19614</v>
      </c>
      <c r="M96" s="22">
        <v>24217</v>
      </c>
      <c r="N96" s="22">
        <v>21790</v>
      </c>
      <c r="O96" s="22">
        <v>20440</v>
      </c>
      <c r="P96" s="23">
        <v>20440</v>
      </c>
      <c r="Q96" s="22">
        <v>20112</v>
      </c>
      <c r="R96" s="24">
        <v>18210</v>
      </c>
      <c r="S96" s="24">
        <v>16311</v>
      </c>
      <c r="T96" s="24">
        <v>37143</v>
      </c>
      <c r="U96" s="25">
        <v>37143</v>
      </c>
      <c r="V96" s="26">
        <v>35045</v>
      </c>
      <c r="W96" s="26">
        <v>33987</v>
      </c>
      <c r="X96" s="26">
        <v>35329</v>
      </c>
      <c r="Y96" s="27"/>
      <c r="Z96" s="27"/>
      <c r="AA96" s="28"/>
      <c r="AB96" s="28"/>
    </row>
    <row r="97" spans="1:85" s="24" customFormat="1" x14ac:dyDescent="0.3">
      <c r="A97" s="39" t="s">
        <v>105</v>
      </c>
      <c r="B97" s="40">
        <v>4350</v>
      </c>
      <c r="C97" s="40">
        <v>3954</v>
      </c>
      <c r="D97" s="40">
        <v>3850</v>
      </c>
      <c r="E97" s="40">
        <v>3728</v>
      </c>
      <c r="F97" s="41">
        <v>3728</v>
      </c>
      <c r="G97" s="40">
        <v>3617</v>
      </c>
      <c r="H97" s="40">
        <v>7745</v>
      </c>
      <c r="I97" s="40">
        <v>9364</v>
      </c>
      <c r="J97" s="40">
        <v>8379</v>
      </c>
      <c r="K97" s="41">
        <v>8379</v>
      </c>
      <c r="L97" s="40">
        <v>8252</v>
      </c>
      <c r="M97" s="40">
        <v>8143</v>
      </c>
      <c r="N97" s="40">
        <v>8052</v>
      </c>
      <c r="O97" s="40">
        <v>5392</v>
      </c>
      <c r="P97" s="41">
        <v>5392</v>
      </c>
      <c r="Q97" s="40">
        <v>4593</v>
      </c>
      <c r="R97" s="24">
        <v>4504</v>
      </c>
      <c r="S97" s="40">
        <v>4773</v>
      </c>
      <c r="T97" s="42">
        <v>4613</v>
      </c>
      <c r="U97" s="43">
        <v>4613</v>
      </c>
      <c r="V97" s="44">
        <v>4512</v>
      </c>
      <c r="W97" s="44">
        <v>2843</v>
      </c>
      <c r="X97" s="44">
        <v>2960</v>
      </c>
      <c r="Y97" s="27"/>
      <c r="Z97" s="27"/>
      <c r="AA97" s="28"/>
      <c r="AB97" s="28"/>
    </row>
    <row r="98" spans="1:85" s="24" customFormat="1" x14ac:dyDescent="0.3">
      <c r="A98" s="21" t="s">
        <v>106</v>
      </c>
      <c r="B98" s="22">
        <v>258656</v>
      </c>
      <c r="C98" s="22">
        <v>257443</v>
      </c>
      <c r="D98" s="22">
        <v>284657</v>
      </c>
      <c r="E98" s="22">
        <v>302144</v>
      </c>
      <c r="F98" s="23">
        <v>302144</v>
      </c>
      <c r="G98" s="22">
        <v>317861</v>
      </c>
      <c r="H98" s="22">
        <v>363099</v>
      </c>
      <c r="I98" s="22">
        <v>383996</v>
      </c>
      <c r="J98" s="22">
        <v>404768</v>
      </c>
      <c r="K98" s="23">
        <v>404768</v>
      </c>
      <c r="L98" s="22">
        <v>393954</v>
      </c>
      <c r="M98" s="22">
        <v>429189</v>
      </c>
      <c r="N98" s="22">
        <v>531484</v>
      </c>
      <c r="O98" s="22">
        <v>640361</v>
      </c>
      <c r="P98" s="23">
        <v>640361</v>
      </c>
      <c r="Q98" s="22">
        <v>647665</v>
      </c>
      <c r="R98" s="45">
        <v>738372</v>
      </c>
      <c r="S98" s="24">
        <v>779117</v>
      </c>
      <c r="T98" s="24">
        <v>1583403</v>
      </c>
      <c r="U98" s="25">
        <v>1583403</v>
      </c>
      <c r="V98" s="26">
        <v>1627128</v>
      </c>
      <c r="W98" s="26">
        <v>1632406</v>
      </c>
      <c r="X98" s="26">
        <f>SUM(X90:X97)</f>
        <v>1733066</v>
      </c>
      <c r="Y98" s="27"/>
      <c r="Z98" s="27"/>
      <c r="AA98" s="28"/>
      <c r="AB98" s="28"/>
    </row>
    <row r="99" spans="1:85" s="24" customFormat="1" x14ac:dyDescent="0.3">
      <c r="A99" s="21"/>
      <c r="B99" s="22"/>
      <c r="C99" s="22"/>
      <c r="D99" s="53"/>
      <c r="E99" s="53"/>
      <c r="F99" s="23">
        <v>0</v>
      </c>
      <c r="G99" s="53"/>
      <c r="H99" s="53"/>
      <c r="I99" s="53"/>
      <c r="J99" s="53"/>
      <c r="K99" s="23"/>
      <c r="L99" s="53"/>
      <c r="M99" s="53"/>
      <c r="N99" s="22"/>
      <c r="O99" s="22"/>
      <c r="P99" s="23"/>
      <c r="Q99" s="53"/>
      <c r="R99" s="55"/>
      <c r="S99" s="55"/>
      <c r="T99" s="55"/>
      <c r="U99" s="25"/>
      <c r="V99" s="26"/>
      <c r="W99" s="26"/>
      <c r="X99" s="26" t="str">
        <f>[16]Q3_Balance_Sheet!D42</f>
        <v>  </v>
      </c>
      <c r="Y99" s="27"/>
      <c r="Z99" s="27"/>
      <c r="AA99" s="28"/>
      <c r="AB99" s="28"/>
    </row>
    <row r="100" spans="1:85" s="24" customFormat="1" x14ac:dyDescent="0.3">
      <c r="A100" s="39" t="s">
        <v>107</v>
      </c>
      <c r="B100" s="40">
        <v>480539</v>
      </c>
      <c r="C100" s="40">
        <v>488927</v>
      </c>
      <c r="D100" s="40">
        <v>507647</v>
      </c>
      <c r="E100" s="40">
        <v>543495</v>
      </c>
      <c r="F100" s="41">
        <v>543495</v>
      </c>
      <c r="G100" s="40">
        <v>559590</v>
      </c>
      <c r="H100" s="40">
        <v>869813</v>
      </c>
      <c r="I100" s="40">
        <v>895153</v>
      </c>
      <c r="J100" s="40">
        <v>976255</v>
      </c>
      <c r="K100" s="41">
        <v>976255</v>
      </c>
      <c r="L100" s="40">
        <v>1010904</v>
      </c>
      <c r="M100" s="40">
        <v>1097699</v>
      </c>
      <c r="N100" s="40">
        <v>1113903</v>
      </c>
      <c r="O100" s="40">
        <v>1047849</v>
      </c>
      <c r="P100" s="41">
        <v>1047849</v>
      </c>
      <c r="Q100" s="40">
        <v>1124789</v>
      </c>
      <c r="R100" s="24">
        <v>1193651</v>
      </c>
      <c r="S100" s="40">
        <v>1231313</v>
      </c>
      <c r="T100" s="42">
        <v>1268491</v>
      </c>
      <c r="U100" s="43">
        <v>1268491</v>
      </c>
      <c r="V100" s="44">
        <v>1402995</v>
      </c>
      <c r="W100" s="44">
        <v>1444998</v>
      </c>
      <c r="X100" s="44">
        <v>1521117</v>
      </c>
      <c r="Y100" s="27"/>
      <c r="Z100" s="27"/>
      <c r="AA100" s="28"/>
      <c r="AB100" s="28"/>
    </row>
    <row r="101" spans="1:85" s="24" customFormat="1" x14ac:dyDescent="0.3">
      <c r="A101" s="21" t="s">
        <v>108</v>
      </c>
      <c r="B101" s="22">
        <v>739195</v>
      </c>
      <c r="C101" s="22">
        <v>746370</v>
      </c>
      <c r="D101" s="22">
        <v>792304</v>
      </c>
      <c r="E101" s="22">
        <v>845639</v>
      </c>
      <c r="F101" s="23">
        <v>845639</v>
      </c>
      <c r="G101" s="22">
        <v>877451</v>
      </c>
      <c r="H101" s="22">
        <v>1232912</v>
      </c>
      <c r="I101" s="22">
        <v>1279149</v>
      </c>
      <c r="J101" s="22">
        <v>1381023</v>
      </c>
      <c r="K101" s="23">
        <v>1381023</v>
      </c>
      <c r="L101" s="22">
        <v>1404858</v>
      </c>
      <c r="M101" s="22">
        <v>1526888</v>
      </c>
      <c r="N101" s="22">
        <v>1645387</v>
      </c>
      <c r="O101" s="22">
        <v>1688210</v>
      </c>
      <c r="P101" s="23">
        <v>1688210</v>
      </c>
      <c r="Q101" s="22">
        <v>1772454</v>
      </c>
      <c r="R101" s="45">
        <v>1932023</v>
      </c>
      <c r="S101" s="24">
        <v>2010430</v>
      </c>
      <c r="T101" s="24">
        <v>2851894</v>
      </c>
      <c r="U101" s="25">
        <v>2851894</v>
      </c>
      <c r="V101" s="26">
        <f>V98+V100</f>
        <v>3030123</v>
      </c>
      <c r="W101" s="26">
        <f>W98+W100</f>
        <v>3077404</v>
      </c>
      <c r="X101" s="26">
        <f>X98+X100</f>
        <v>3254183</v>
      </c>
      <c r="Y101" s="27"/>
      <c r="Z101" s="27"/>
      <c r="AA101" s="28"/>
      <c r="AB101" s="28"/>
    </row>
    <row r="102" spans="1:85" x14ac:dyDescent="0.3">
      <c r="A102" s="73"/>
      <c r="B102" s="134"/>
      <c r="C102" s="134"/>
      <c r="D102" s="134"/>
      <c r="E102" s="134"/>
      <c r="F102" s="86"/>
      <c r="G102" s="134"/>
      <c r="H102" s="134"/>
      <c r="I102" s="134"/>
      <c r="J102" s="134"/>
      <c r="K102" s="86"/>
      <c r="L102" s="134"/>
      <c r="M102" s="134"/>
      <c r="N102" s="134"/>
      <c r="O102" s="134"/>
      <c r="P102" s="86"/>
      <c r="Q102" s="134"/>
      <c r="R102" s="134"/>
      <c r="S102" s="134"/>
      <c r="T102" s="134"/>
      <c r="U102" s="86"/>
      <c r="V102" s="88"/>
      <c r="W102" s="88"/>
      <c r="X102" s="88"/>
      <c r="Y102" s="27"/>
      <c r="Z102" s="27"/>
    </row>
    <row r="103" spans="1:85" s="141" customFormat="1" ht="32.1" customHeight="1" x14ac:dyDescent="0.3">
      <c r="A103" s="140" t="s">
        <v>109</v>
      </c>
      <c r="S103" s="142"/>
      <c r="Y103" s="27"/>
      <c r="Z103" s="27"/>
      <c r="AA103" s="4"/>
      <c r="AB103" s="4"/>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c r="BO103" s="143"/>
      <c r="BP103" s="143"/>
      <c r="BQ103" s="143"/>
      <c r="BR103" s="143"/>
      <c r="BS103" s="143"/>
      <c r="BT103" s="143"/>
      <c r="BU103" s="143"/>
      <c r="BV103" s="143"/>
      <c r="BW103" s="143"/>
      <c r="BX103" s="143"/>
      <c r="BY103" s="143"/>
      <c r="BZ103" s="143"/>
      <c r="CA103" s="143"/>
      <c r="CB103" s="143"/>
      <c r="CC103" s="143"/>
      <c r="CD103" s="143"/>
      <c r="CE103" s="143"/>
      <c r="CF103" s="143"/>
      <c r="CG103" s="143"/>
    </row>
    <row r="104" spans="1:85" s="24" customFormat="1" x14ac:dyDescent="0.3">
      <c r="A104" s="21" t="s">
        <v>110</v>
      </c>
      <c r="B104" s="22"/>
      <c r="C104" s="53"/>
      <c r="D104" s="53"/>
      <c r="E104" s="53"/>
      <c r="F104" s="54"/>
      <c r="G104" s="53"/>
      <c r="H104" s="53"/>
      <c r="I104" s="53"/>
      <c r="J104" s="53"/>
      <c r="K104" s="23"/>
      <c r="L104" s="53"/>
      <c r="M104" s="53"/>
      <c r="N104" s="22"/>
      <c r="O104" s="22"/>
      <c r="P104" s="23"/>
      <c r="Q104" s="53"/>
      <c r="R104" s="55"/>
      <c r="S104" s="55"/>
      <c r="T104" s="55"/>
      <c r="U104" s="25"/>
      <c r="V104" s="26"/>
      <c r="W104" s="26"/>
      <c r="X104" s="26"/>
      <c r="Y104" s="27"/>
      <c r="Z104" s="27"/>
      <c r="AA104" s="28"/>
      <c r="AB104" s="28"/>
    </row>
    <row r="105" spans="1:85" s="24" customFormat="1" x14ac:dyDescent="0.3">
      <c r="A105" s="21" t="s">
        <v>38</v>
      </c>
      <c r="B105" s="22">
        <v>6419</v>
      </c>
      <c r="C105" s="22">
        <v>738</v>
      </c>
      <c r="D105" s="22">
        <v>6104</v>
      </c>
      <c r="E105" s="22">
        <v>-12379</v>
      </c>
      <c r="F105" s="23">
        <v>882</v>
      </c>
      <c r="G105" s="22">
        <v>4074</v>
      </c>
      <c r="H105" s="22">
        <v>-30759</v>
      </c>
      <c r="I105" s="22">
        <v>-873</v>
      </c>
      <c r="J105" s="22">
        <v>25834</v>
      </c>
      <c r="K105" s="23">
        <v>-1724</v>
      </c>
      <c r="L105" s="22">
        <v>-47917</v>
      </c>
      <c r="M105" s="22">
        <v>-47117</v>
      </c>
      <c r="N105" s="22">
        <v>48524</v>
      </c>
      <c r="O105" s="22">
        <v>-13508</v>
      </c>
      <c r="P105" s="23">
        <v>-60018</v>
      </c>
      <c r="Q105" s="22">
        <v>54871</v>
      </c>
      <c r="R105" s="22">
        <v>50962</v>
      </c>
      <c r="S105" s="24">
        <v>12131</v>
      </c>
      <c r="T105" s="24">
        <v>29175</v>
      </c>
      <c r="U105" s="25">
        <v>147139</v>
      </c>
      <c r="V105" s="26">
        <v>45139</v>
      </c>
      <c r="W105" s="26">
        <v>12420</v>
      </c>
      <c r="X105" s="26">
        <f>X24</f>
        <v>59397</v>
      </c>
      <c r="Y105" s="27"/>
      <c r="Z105" s="27"/>
      <c r="AA105" s="28"/>
      <c r="AB105" s="28"/>
    </row>
    <row r="106" spans="1:85" s="24" customFormat="1" x14ac:dyDescent="0.3">
      <c r="A106" s="144" t="s">
        <v>111</v>
      </c>
      <c r="B106" s="22"/>
      <c r="C106" s="22"/>
      <c r="D106" s="22"/>
      <c r="E106" s="22"/>
      <c r="F106" s="23"/>
      <c r="G106" s="22"/>
      <c r="H106" s="22"/>
      <c r="I106" s="22"/>
      <c r="J106" s="22"/>
      <c r="K106" s="23"/>
      <c r="L106" s="22"/>
      <c r="M106" s="22"/>
      <c r="N106" s="22"/>
      <c r="O106" s="22"/>
      <c r="P106" s="23"/>
      <c r="Q106" s="22"/>
      <c r="U106" s="25"/>
      <c r="V106" s="26"/>
      <c r="W106" s="26"/>
      <c r="X106" s="26"/>
      <c r="Y106" s="27"/>
      <c r="Z106" s="27"/>
      <c r="AA106" s="28"/>
      <c r="AB106" s="28"/>
    </row>
    <row r="107" spans="1:85" s="24" customFormat="1" x14ac:dyDescent="0.3">
      <c r="A107" s="145" t="s">
        <v>112</v>
      </c>
      <c r="B107" s="22">
        <v>7905</v>
      </c>
      <c r="C107" s="22">
        <v>8627</v>
      </c>
      <c r="D107" s="22">
        <v>13663</v>
      </c>
      <c r="E107" s="22">
        <v>48300</v>
      </c>
      <c r="F107" s="23">
        <v>78495</v>
      </c>
      <c r="G107" s="22">
        <v>20195</v>
      </c>
      <c r="H107" s="22">
        <v>33835</v>
      </c>
      <c r="I107" s="22">
        <v>26094</v>
      </c>
      <c r="J107" s="22">
        <v>53448</v>
      </c>
      <c r="K107" s="23">
        <v>133572</v>
      </c>
      <c r="L107" s="22">
        <v>89610</v>
      </c>
      <c r="M107" s="22">
        <v>137549</v>
      </c>
      <c r="N107" s="22">
        <v>35062</v>
      </c>
      <c r="O107" s="22">
        <v>41110</v>
      </c>
      <c r="P107" s="23">
        <v>303331</v>
      </c>
      <c r="Q107" s="22">
        <v>25088</v>
      </c>
      <c r="R107" s="24">
        <v>21162</v>
      </c>
      <c r="S107" s="24">
        <v>28204</v>
      </c>
      <c r="T107" s="24">
        <v>31722</v>
      </c>
      <c r="U107" s="25">
        <v>106176</v>
      </c>
      <c r="V107" s="26">
        <v>34350</v>
      </c>
      <c r="W107" s="26">
        <v>31891</v>
      </c>
      <c r="X107" s="26">
        <v>29987</v>
      </c>
      <c r="Y107" s="27"/>
      <c r="Z107" s="27"/>
      <c r="AA107" s="28"/>
      <c r="AB107" s="28"/>
    </row>
    <row r="108" spans="1:85" s="24" customFormat="1" x14ac:dyDescent="0.3">
      <c r="A108" s="21" t="s">
        <v>113</v>
      </c>
      <c r="B108" s="22">
        <v>577</v>
      </c>
      <c r="C108" s="22">
        <v>-1888</v>
      </c>
      <c r="D108" s="22">
        <v>-2635</v>
      </c>
      <c r="E108" s="22">
        <v>-4041</v>
      </c>
      <c r="F108" s="23">
        <v>-7987</v>
      </c>
      <c r="G108" s="22">
        <v>-1548</v>
      </c>
      <c r="H108" s="22">
        <v>-4604</v>
      </c>
      <c r="I108" s="22">
        <v>-5518</v>
      </c>
      <c r="J108" s="22">
        <v>-4858</v>
      </c>
      <c r="K108" s="23">
        <v>-16528</v>
      </c>
      <c r="L108" s="22">
        <v>-598</v>
      </c>
      <c r="M108" s="22">
        <v>-6291</v>
      </c>
      <c r="N108" s="22">
        <v>-52004</v>
      </c>
      <c r="O108" s="22">
        <v>-22410</v>
      </c>
      <c r="P108" s="23">
        <v>-81303</v>
      </c>
      <c r="Q108" s="22">
        <v>18029</v>
      </c>
      <c r="R108" s="24">
        <v>8021</v>
      </c>
      <c r="S108" s="24">
        <v>4299</v>
      </c>
      <c r="T108" s="24">
        <v>-8259</v>
      </c>
      <c r="U108" s="25">
        <v>22090</v>
      </c>
      <c r="V108" s="26">
        <v>-9660</v>
      </c>
      <c r="W108" s="26">
        <v>-27945</v>
      </c>
      <c r="X108" s="26">
        <v>-15706</v>
      </c>
      <c r="Y108" s="27"/>
      <c r="Z108" s="27"/>
      <c r="AA108" s="28"/>
      <c r="AB108" s="28"/>
    </row>
    <row r="109" spans="1:85" s="24" customFormat="1" x14ac:dyDescent="0.3">
      <c r="A109" s="146" t="s">
        <v>114</v>
      </c>
      <c r="B109" s="22">
        <v>0</v>
      </c>
      <c r="C109" s="22">
        <v>0</v>
      </c>
      <c r="D109" s="22">
        <v>0</v>
      </c>
      <c r="E109" s="22">
        <v>0</v>
      </c>
      <c r="F109" s="23">
        <v>0</v>
      </c>
      <c r="G109" s="22">
        <v>0</v>
      </c>
      <c r="H109" s="22">
        <v>0</v>
      </c>
      <c r="I109" s="22">
        <v>0</v>
      </c>
      <c r="J109" s="22">
        <v>0</v>
      </c>
      <c r="K109" s="23">
        <v>0</v>
      </c>
      <c r="L109" s="22">
        <v>0</v>
      </c>
      <c r="M109" s="22">
        <v>-40855</v>
      </c>
      <c r="N109" s="22">
        <v>6660</v>
      </c>
      <c r="O109" s="22">
        <v>11160</v>
      </c>
      <c r="P109" s="23">
        <v>-23035</v>
      </c>
      <c r="Q109" s="22">
        <v>-55851</v>
      </c>
      <c r="R109" s="24">
        <v>-47985</v>
      </c>
      <c r="S109" s="24">
        <v>11338</v>
      </c>
      <c r="T109" s="24">
        <v>-6445</v>
      </c>
      <c r="U109" s="25">
        <v>-98943</v>
      </c>
      <c r="V109" s="26">
        <v>-15570</v>
      </c>
      <c r="W109" s="26">
        <v>61912</v>
      </c>
      <c r="X109" s="26">
        <v>-4036</v>
      </c>
      <c r="Y109" s="27"/>
      <c r="Z109" s="27"/>
      <c r="AA109" s="28"/>
      <c r="AB109" s="28"/>
    </row>
    <row r="110" spans="1:85" s="24" customFormat="1" x14ac:dyDescent="0.3">
      <c r="A110" s="21" t="s">
        <v>115</v>
      </c>
      <c r="B110" s="22">
        <v>2800</v>
      </c>
      <c r="C110" s="22">
        <v>2687</v>
      </c>
      <c r="D110" s="22">
        <v>2709</v>
      </c>
      <c r="E110" s="22">
        <v>3165</v>
      </c>
      <c r="F110" s="23">
        <v>11361</v>
      </c>
      <c r="G110" s="22">
        <v>2881</v>
      </c>
      <c r="H110" s="22">
        <v>2930</v>
      </c>
      <c r="I110" s="22">
        <v>3133</v>
      </c>
      <c r="J110" s="22">
        <v>3531</v>
      </c>
      <c r="K110" s="23">
        <v>12475</v>
      </c>
      <c r="L110" s="22">
        <v>4291</v>
      </c>
      <c r="M110" s="22">
        <v>4291</v>
      </c>
      <c r="N110" s="22">
        <v>4838</v>
      </c>
      <c r="O110" s="22">
        <v>5274</v>
      </c>
      <c r="P110" s="23">
        <v>18694</v>
      </c>
      <c r="Q110" s="22">
        <v>5755</v>
      </c>
      <c r="R110" s="24">
        <v>6210</v>
      </c>
      <c r="S110" s="24">
        <v>6206</v>
      </c>
      <c r="T110" s="24">
        <v>6210</v>
      </c>
      <c r="U110" s="25">
        <v>24381</v>
      </c>
      <c r="V110" s="26">
        <v>6689</v>
      </c>
      <c r="W110" s="26">
        <v>7480</v>
      </c>
      <c r="X110" s="26">
        <v>8418</v>
      </c>
      <c r="Y110" s="4"/>
      <c r="Z110" s="4"/>
      <c r="AA110" s="28"/>
      <c r="AB110" s="28"/>
    </row>
    <row r="111" spans="1:85" s="24" customFormat="1" x14ac:dyDescent="0.3">
      <c r="A111" s="144" t="s">
        <v>116</v>
      </c>
      <c r="B111" s="22">
        <v>896</v>
      </c>
      <c r="C111" s="22">
        <v>0</v>
      </c>
      <c r="D111" s="22"/>
      <c r="E111" s="22"/>
      <c r="F111" s="23">
        <v>896</v>
      </c>
      <c r="G111" s="22">
        <v>236</v>
      </c>
      <c r="H111" s="22">
        <v>434</v>
      </c>
      <c r="I111" s="22">
        <v>1160</v>
      </c>
      <c r="J111" s="22">
        <v>1515</v>
      </c>
      <c r="K111" s="23">
        <v>3345</v>
      </c>
      <c r="L111" s="22">
        <v>1504</v>
      </c>
      <c r="M111" s="22">
        <v>1606</v>
      </c>
      <c r="N111" s="22">
        <v>1496</v>
      </c>
      <c r="O111" s="22">
        <v>611</v>
      </c>
      <c r="P111" s="23">
        <v>5217</v>
      </c>
      <c r="Q111" s="22">
        <v>159</v>
      </c>
      <c r="R111" s="24">
        <v>142</v>
      </c>
      <c r="S111" s="24">
        <v>-362</v>
      </c>
      <c r="T111" s="24">
        <v>-1402</v>
      </c>
      <c r="U111" s="25">
        <v>-1463</v>
      </c>
      <c r="V111" s="26">
        <v>-3890</v>
      </c>
      <c r="W111" s="26">
        <v>-4146</v>
      </c>
      <c r="X111" s="26">
        <v>-4035</v>
      </c>
      <c r="Y111" s="27"/>
      <c r="Z111" s="27"/>
      <c r="AA111" s="28"/>
      <c r="AB111" s="28"/>
    </row>
    <row r="112" spans="1:85" s="24" customFormat="1" x14ac:dyDescent="0.3">
      <c r="A112" s="21" t="s">
        <v>117</v>
      </c>
      <c r="B112" s="22">
        <v>0</v>
      </c>
      <c r="C112" s="22">
        <v>926</v>
      </c>
      <c r="D112" s="22">
        <v>1101</v>
      </c>
      <c r="E112" s="22">
        <v>1005</v>
      </c>
      <c r="F112" s="23">
        <v>3032</v>
      </c>
      <c r="G112" s="22">
        <v>920</v>
      </c>
      <c r="H112" s="22">
        <v>1006</v>
      </c>
      <c r="I112" s="22">
        <v>817</v>
      </c>
      <c r="J112" s="22">
        <v>1361</v>
      </c>
      <c r="K112" s="23">
        <v>4104</v>
      </c>
      <c r="L112" s="22">
        <v>1111</v>
      </c>
      <c r="M112" s="22">
        <v>1539</v>
      </c>
      <c r="N112" s="22">
        <v>1437</v>
      </c>
      <c r="O112" s="22">
        <v>1486</v>
      </c>
      <c r="P112" s="23">
        <v>5573</v>
      </c>
      <c r="Q112" s="22">
        <v>1556</v>
      </c>
      <c r="R112" s="24">
        <v>1723</v>
      </c>
      <c r="S112" s="24">
        <v>1718</v>
      </c>
      <c r="T112" s="24">
        <v>1728</v>
      </c>
      <c r="U112" s="25">
        <v>6725</v>
      </c>
      <c r="V112" s="26">
        <v>1395</v>
      </c>
      <c r="W112" s="26">
        <v>1583</v>
      </c>
      <c r="X112" s="26">
        <v>1912</v>
      </c>
      <c r="Y112" s="27"/>
      <c r="Z112" s="27"/>
      <c r="AA112" s="28"/>
      <c r="AB112" s="28"/>
    </row>
    <row r="113" spans="1:29" s="24" customFormat="1" x14ac:dyDescent="0.3">
      <c r="A113" s="21" t="s">
        <v>118</v>
      </c>
      <c r="B113" s="22">
        <v>307</v>
      </c>
      <c r="C113" s="22">
        <v>306</v>
      </c>
      <c r="D113" s="22">
        <v>-19</v>
      </c>
      <c r="E113" s="22">
        <v>389</v>
      </c>
      <c r="F113" s="23">
        <v>983</v>
      </c>
      <c r="G113" s="22">
        <v>341</v>
      </c>
      <c r="H113" s="22">
        <v>271</v>
      </c>
      <c r="I113" s="22">
        <v>-39</v>
      </c>
      <c r="J113" s="22">
        <v>98</v>
      </c>
      <c r="K113" s="23">
        <v>671</v>
      </c>
      <c r="L113" s="22">
        <v>194</v>
      </c>
      <c r="M113" s="22">
        <v>-147</v>
      </c>
      <c r="N113" s="22">
        <v>30</v>
      </c>
      <c r="O113" s="22">
        <v>-783</v>
      </c>
      <c r="P113" s="23">
        <v>-706</v>
      </c>
      <c r="Q113" s="22">
        <v>1365</v>
      </c>
      <c r="R113" s="24">
        <v>2530</v>
      </c>
      <c r="S113" s="24">
        <v>-376</v>
      </c>
      <c r="T113" s="24">
        <v>-44</v>
      </c>
      <c r="U113" s="25">
        <v>3475</v>
      </c>
      <c r="V113" s="26">
        <v>855</v>
      </c>
      <c r="W113" s="26">
        <v>2012</v>
      </c>
      <c r="X113" s="26">
        <v>1435</v>
      </c>
      <c r="Y113" s="27"/>
      <c r="Z113" s="27"/>
      <c r="AA113" s="28"/>
      <c r="AB113" s="28"/>
    </row>
    <row r="114" spans="1:29" s="24" customFormat="1" x14ac:dyDescent="0.3">
      <c r="A114" s="24" t="s">
        <v>119</v>
      </c>
      <c r="B114" s="22">
        <v>0</v>
      </c>
      <c r="C114" s="22">
        <v>0</v>
      </c>
      <c r="D114" s="22">
        <v>0</v>
      </c>
      <c r="E114" s="22">
        <v>0</v>
      </c>
      <c r="F114" s="23">
        <v>0</v>
      </c>
      <c r="G114" s="22">
        <v>0</v>
      </c>
      <c r="H114" s="22">
        <v>0</v>
      </c>
      <c r="I114" s="22">
        <v>0</v>
      </c>
      <c r="J114" s="22">
        <v>0</v>
      </c>
      <c r="K114" s="23">
        <v>0</v>
      </c>
      <c r="L114" s="22">
        <v>0</v>
      </c>
      <c r="M114" s="22">
        <v>0</v>
      </c>
      <c r="N114" s="22">
        <v>0</v>
      </c>
      <c r="O114" s="22">
        <v>0</v>
      </c>
      <c r="P114" s="23">
        <v>0</v>
      </c>
      <c r="Q114" s="22">
        <v>0</v>
      </c>
      <c r="R114" s="24">
        <v>0</v>
      </c>
      <c r="S114" s="24">
        <v>0</v>
      </c>
      <c r="T114" s="24">
        <v>198</v>
      </c>
      <c r="U114" s="25">
        <v>198</v>
      </c>
      <c r="V114" s="26">
        <v>756</v>
      </c>
      <c r="W114" s="26">
        <v>775</v>
      </c>
      <c r="X114" s="26">
        <v>797</v>
      </c>
      <c r="Y114" s="4"/>
      <c r="Z114" s="4"/>
      <c r="AA114" s="28"/>
      <c r="AB114" s="28"/>
    </row>
    <row r="115" spans="1:29" s="24" customFormat="1" x14ac:dyDescent="0.3">
      <c r="A115" s="24" t="s">
        <v>120</v>
      </c>
      <c r="B115" s="22">
        <v>0</v>
      </c>
      <c r="C115" s="22">
        <v>0</v>
      </c>
      <c r="D115" s="22">
        <v>0</v>
      </c>
      <c r="E115" s="22">
        <v>0</v>
      </c>
      <c r="F115" s="23">
        <v>0</v>
      </c>
      <c r="G115" s="22">
        <v>0</v>
      </c>
      <c r="H115" s="22">
        <v>0</v>
      </c>
      <c r="I115" s="22">
        <v>0</v>
      </c>
      <c r="J115" s="22">
        <v>0</v>
      </c>
      <c r="K115" s="23">
        <v>0</v>
      </c>
      <c r="L115" s="22">
        <v>0</v>
      </c>
      <c r="M115" s="22">
        <v>0</v>
      </c>
      <c r="N115" s="22">
        <v>0</v>
      </c>
      <c r="O115" s="22">
        <v>0</v>
      </c>
      <c r="P115" s="23">
        <v>0</v>
      </c>
      <c r="Q115" s="22">
        <v>0</v>
      </c>
      <c r="R115" s="24">
        <v>0</v>
      </c>
      <c r="S115" s="24">
        <v>0</v>
      </c>
      <c r="T115" s="24">
        <v>211</v>
      </c>
      <c r="U115" s="25">
        <v>211</v>
      </c>
      <c r="V115" s="26">
        <v>863</v>
      </c>
      <c r="W115" s="26">
        <v>862</v>
      </c>
      <c r="X115" s="26">
        <v>-652</v>
      </c>
      <c r="Y115" s="27"/>
      <c r="Z115" s="27"/>
      <c r="AA115" s="28"/>
      <c r="AB115" s="28"/>
    </row>
    <row r="116" spans="1:29" s="24" customFormat="1" x14ac:dyDescent="0.3">
      <c r="A116" s="21" t="s">
        <v>121</v>
      </c>
      <c r="B116" s="22">
        <v>260</v>
      </c>
      <c r="C116" s="22">
        <v>1321</v>
      </c>
      <c r="D116" s="22">
        <v>878</v>
      </c>
      <c r="E116" s="22">
        <v>150</v>
      </c>
      <c r="F116" s="23">
        <v>2609</v>
      </c>
      <c r="G116" s="22">
        <v>1432</v>
      </c>
      <c r="H116" s="22">
        <v>644</v>
      </c>
      <c r="I116" s="22">
        <v>381</v>
      </c>
      <c r="J116" s="22">
        <v>887</v>
      </c>
      <c r="K116" s="23">
        <v>3344</v>
      </c>
      <c r="L116" s="22">
        <v>-279</v>
      </c>
      <c r="M116" s="22">
        <v>514</v>
      </c>
      <c r="N116" s="22">
        <v>584</v>
      </c>
      <c r="O116" s="22">
        <v>-795</v>
      </c>
      <c r="P116" s="23">
        <v>24</v>
      </c>
      <c r="Q116" s="22">
        <v>374</v>
      </c>
      <c r="R116" s="24">
        <v>104</v>
      </c>
      <c r="S116" s="24">
        <v>2181</v>
      </c>
      <c r="T116" s="24">
        <v>3660</v>
      </c>
      <c r="U116" s="25">
        <v>6319</v>
      </c>
      <c r="V116" s="26">
        <v>184</v>
      </c>
      <c r="W116" s="26">
        <v>-452</v>
      </c>
      <c r="X116" s="26">
        <v>-872</v>
      </c>
      <c r="Y116" s="27"/>
      <c r="Z116" s="27"/>
      <c r="AA116" s="28"/>
      <c r="AB116" s="28"/>
    </row>
    <row r="117" spans="1:29" s="24" customFormat="1" x14ac:dyDescent="0.3">
      <c r="A117" s="21" t="s">
        <v>122</v>
      </c>
      <c r="B117" s="22"/>
      <c r="C117" s="22"/>
      <c r="D117" s="22"/>
      <c r="E117" s="22"/>
      <c r="F117" s="23"/>
      <c r="G117" s="22"/>
      <c r="H117" s="22"/>
      <c r="I117" s="22"/>
      <c r="J117" s="22"/>
      <c r="K117" s="23"/>
      <c r="L117" s="22"/>
      <c r="M117" s="22"/>
      <c r="N117" s="22"/>
      <c r="O117" s="22"/>
      <c r="P117" s="23"/>
      <c r="Q117" s="22"/>
      <c r="U117" s="25"/>
      <c r="V117" s="26"/>
      <c r="W117" s="26"/>
      <c r="X117" s="26"/>
      <c r="Y117" s="27"/>
      <c r="Z117" s="27"/>
      <c r="AA117" s="28"/>
      <c r="AB117" s="28"/>
    </row>
    <row r="118" spans="1:29" s="24" customFormat="1" x14ac:dyDescent="0.3">
      <c r="A118" s="21" t="s">
        <v>123</v>
      </c>
      <c r="B118" s="22">
        <v>-21994</v>
      </c>
      <c r="C118" s="22">
        <v>10988</v>
      </c>
      <c r="D118" s="22">
        <v>-19491</v>
      </c>
      <c r="E118" s="22">
        <v>-8333</v>
      </c>
      <c r="F118" s="23">
        <v>-38830</v>
      </c>
      <c r="G118" s="22">
        <v>-9700</v>
      </c>
      <c r="H118" s="22">
        <v>325</v>
      </c>
      <c r="I118" s="22">
        <v>-39176</v>
      </c>
      <c r="J118" s="22">
        <v>-59211</v>
      </c>
      <c r="K118" s="23">
        <v>-107762</v>
      </c>
      <c r="L118" s="22">
        <v>31298</v>
      </c>
      <c r="M118" s="22">
        <v>-35286</v>
      </c>
      <c r="N118" s="22">
        <v>-114106</v>
      </c>
      <c r="O118" s="22">
        <v>-87675</v>
      </c>
      <c r="P118" s="23">
        <v>-205769</v>
      </c>
      <c r="Q118" s="22">
        <v>7495</v>
      </c>
      <c r="R118" s="24">
        <v>-87742</v>
      </c>
      <c r="S118" s="24">
        <v>-34799</v>
      </c>
      <c r="T118" s="24">
        <v>41818</v>
      </c>
      <c r="U118" s="25">
        <v>-73228</v>
      </c>
      <c r="V118" s="26">
        <v>-50431</v>
      </c>
      <c r="W118" s="26">
        <v>-51774</v>
      </c>
      <c r="X118" s="26">
        <v>-80263</v>
      </c>
      <c r="Y118" s="27"/>
      <c r="Z118" s="27"/>
      <c r="AA118" s="28"/>
      <c r="AB118" s="28"/>
    </row>
    <row r="119" spans="1:29" s="24" customFormat="1" x14ac:dyDescent="0.3">
      <c r="A119" s="21" t="s">
        <v>124</v>
      </c>
      <c r="B119" s="22">
        <v>-3936</v>
      </c>
      <c r="C119" s="22">
        <v>-3579</v>
      </c>
      <c r="D119" s="22">
        <v>1213</v>
      </c>
      <c r="E119" s="22">
        <v>1399</v>
      </c>
      <c r="F119" s="23">
        <v>-4903</v>
      </c>
      <c r="G119" s="22">
        <v>-8630</v>
      </c>
      <c r="H119" s="22">
        <v>-34641</v>
      </c>
      <c r="I119" s="22">
        <v>-16100</v>
      </c>
      <c r="J119" s="22">
        <v>7215</v>
      </c>
      <c r="K119" s="23">
        <v>-52156</v>
      </c>
      <c r="L119" s="22">
        <v>520</v>
      </c>
      <c r="M119" s="22">
        <v>-2368</v>
      </c>
      <c r="N119" s="22">
        <v>-1306</v>
      </c>
      <c r="O119" s="22">
        <v>-15118</v>
      </c>
      <c r="P119" s="23">
        <v>-18272</v>
      </c>
      <c r="Q119" s="22">
        <v>-14260</v>
      </c>
      <c r="R119" s="24">
        <v>-32849</v>
      </c>
      <c r="S119" s="24">
        <v>-19158</v>
      </c>
      <c r="T119" s="24">
        <v>-29720</v>
      </c>
      <c r="U119" s="25">
        <v>-95987</v>
      </c>
      <c r="V119" s="26">
        <v>-15811</v>
      </c>
      <c r="W119" s="26">
        <v>-27774</v>
      </c>
      <c r="X119" s="26">
        <v>-15979</v>
      </c>
      <c r="Y119" s="27"/>
      <c r="Z119" s="27"/>
      <c r="AA119" s="28"/>
      <c r="AB119" s="28"/>
    </row>
    <row r="120" spans="1:29" s="24" customFormat="1" x14ac:dyDescent="0.3">
      <c r="A120" s="21" t="s">
        <v>125</v>
      </c>
      <c r="B120" s="22">
        <v>-3152</v>
      </c>
      <c r="C120" s="22">
        <v>-2609</v>
      </c>
      <c r="D120" s="22">
        <v>-6206</v>
      </c>
      <c r="E120" s="22">
        <v>2122</v>
      </c>
      <c r="F120" s="23">
        <v>-9845</v>
      </c>
      <c r="G120" s="22">
        <v>2277</v>
      </c>
      <c r="H120" s="22">
        <v>-10828</v>
      </c>
      <c r="I120" s="22">
        <v>3729</v>
      </c>
      <c r="J120" s="22">
        <v>-10063</v>
      </c>
      <c r="K120" s="23">
        <v>-14885</v>
      </c>
      <c r="L120" s="22">
        <v>-6952</v>
      </c>
      <c r="M120" s="22">
        <v>-6368</v>
      </c>
      <c r="N120" s="22">
        <v>-15586</v>
      </c>
      <c r="O120" s="22">
        <v>-11252</v>
      </c>
      <c r="P120" s="23">
        <v>-40158</v>
      </c>
      <c r="Q120" s="22">
        <v>-7074</v>
      </c>
      <c r="R120" s="24">
        <v>4386</v>
      </c>
      <c r="S120" s="24">
        <v>-15183</v>
      </c>
      <c r="T120" s="24">
        <v>-34336</v>
      </c>
      <c r="U120" s="25">
        <v>-52207</v>
      </c>
      <c r="V120" s="26">
        <v>-64348</v>
      </c>
      <c r="W120" s="26">
        <v>15058</v>
      </c>
      <c r="X120" s="26">
        <v>-15318</v>
      </c>
      <c r="Y120" s="26"/>
      <c r="Z120" s="26"/>
      <c r="AA120" s="26"/>
      <c r="AB120" s="26"/>
      <c r="AC120" s="26"/>
    </row>
    <row r="121" spans="1:29" s="24" customFormat="1" x14ac:dyDescent="0.3">
      <c r="A121" s="21" t="s">
        <v>126</v>
      </c>
      <c r="B121" s="22">
        <v>-7284</v>
      </c>
      <c r="C121" s="22">
        <v>-9468</v>
      </c>
      <c r="D121" s="22">
        <v>3224</v>
      </c>
      <c r="E121" s="22">
        <v>18495</v>
      </c>
      <c r="F121" s="23">
        <v>4967</v>
      </c>
      <c r="G121" s="22">
        <v>-3562</v>
      </c>
      <c r="H121" s="22">
        <v>20270</v>
      </c>
      <c r="I121" s="22">
        <v>8657</v>
      </c>
      <c r="J121" s="22">
        <v>-16479</v>
      </c>
      <c r="K121" s="23">
        <v>8886</v>
      </c>
      <c r="L121" s="22">
        <v>-18062</v>
      </c>
      <c r="M121" s="22">
        <v>7681</v>
      </c>
      <c r="N121" s="22">
        <v>38909</v>
      </c>
      <c r="O121" s="22">
        <v>16773</v>
      </c>
      <c r="P121" s="23">
        <v>45301</v>
      </c>
      <c r="Q121" s="22">
        <v>-9580</v>
      </c>
      <c r="R121" s="24">
        <v>34149</v>
      </c>
      <c r="S121" s="24">
        <v>4115</v>
      </c>
      <c r="T121" s="24">
        <v>52073</v>
      </c>
      <c r="U121" s="25">
        <v>80757</v>
      </c>
      <c r="V121" s="26">
        <v>-37043</v>
      </c>
      <c r="W121" s="26">
        <v>1067</v>
      </c>
      <c r="X121" s="26">
        <v>49399</v>
      </c>
      <c r="Y121" s="26"/>
      <c r="Z121" s="26"/>
      <c r="AA121" s="26"/>
      <c r="AB121" s="26"/>
      <c r="AC121" s="26"/>
    </row>
    <row r="122" spans="1:29" s="24" customFormat="1" x14ac:dyDescent="0.3">
      <c r="A122" s="138" t="s">
        <v>127</v>
      </c>
      <c r="B122" s="42">
        <v>3232</v>
      </c>
      <c r="C122" s="42">
        <v>3345</v>
      </c>
      <c r="D122" s="42">
        <v>21899</v>
      </c>
      <c r="E122" s="42">
        <v>-4463</v>
      </c>
      <c r="F122" s="43">
        <v>24013</v>
      </c>
      <c r="G122" s="42">
        <v>4499</v>
      </c>
      <c r="H122" s="42">
        <v>725</v>
      </c>
      <c r="I122" s="42">
        <v>28875</v>
      </c>
      <c r="J122" s="42">
        <v>31040</v>
      </c>
      <c r="K122" s="43">
        <v>65139</v>
      </c>
      <c r="L122" s="42">
        <v>6219</v>
      </c>
      <c r="M122" s="42">
        <v>19428</v>
      </c>
      <c r="N122" s="42">
        <v>61911</v>
      </c>
      <c r="O122" s="42">
        <v>88057</v>
      </c>
      <c r="P122" s="43">
        <v>175615</v>
      </c>
      <c r="Q122" s="42">
        <v>16037</v>
      </c>
      <c r="R122" s="42">
        <v>58563</v>
      </c>
      <c r="S122" s="40">
        <v>40587</v>
      </c>
      <c r="T122" s="42">
        <v>44531</v>
      </c>
      <c r="U122" s="43">
        <v>159718</v>
      </c>
      <c r="V122" s="26">
        <v>50199</v>
      </c>
      <c r="W122" s="26">
        <v>19687</v>
      </c>
      <c r="X122" s="26">
        <v>48408</v>
      </c>
      <c r="Y122" s="26"/>
      <c r="Z122" s="26"/>
      <c r="AA122" s="26"/>
      <c r="AB122" s="26"/>
      <c r="AC122" s="26"/>
    </row>
    <row r="123" spans="1:29" s="24" customFormat="1" x14ac:dyDescent="0.3">
      <c r="A123" s="21" t="s">
        <v>128</v>
      </c>
      <c r="B123" s="22">
        <v>-13970</v>
      </c>
      <c r="C123" s="22">
        <v>11394</v>
      </c>
      <c r="D123" s="22">
        <v>22440</v>
      </c>
      <c r="E123" s="22">
        <v>45809</v>
      </c>
      <c r="F123" s="23">
        <v>65673</v>
      </c>
      <c r="G123" s="22">
        <v>13415</v>
      </c>
      <c r="H123" s="22">
        <v>-20392</v>
      </c>
      <c r="I123" s="22">
        <v>11140</v>
      </c>
      <c r="J123" s="22">
        <v>34318</v>
      </c>
      <c r="K123" s="23">
        <v>38481</v>
      </c>
      <c r="L123" s="22">
        <v>60939</v>
      </c>
      <c r="M123" s="22">
        <v>34176</v>
      </c>
      <c r="N123" s="22">
        <v>16449</v>
      </c>
      <c r="O123" s="22">
        <v>12930</v>
      </c>
      <c r="P123" s="23">
        <v>124494</v>
      </c>
      <c r="Q123" s="22">
        <v>43964</v>
      </c>
      <c r="R123" s="22">
        <v>19376</v>
      </c>
      <c r="S123" s="24">
        <v>40901</v>
      </c>
      <c r="T123" s="24">
        <v>131120</v>
      </c>
      <c r="U123" s="25">
        <v>235361</v>
      </c>
      <c r="V123" s="147">
        <f>SUM(V105:V122)</f>
        <v>-56323</v>
      </c>
      <c r="W123" s="147">
        <f>SUM(W105:W122)</f>
        <v>42656</v>
      </c>
      <c r="X123" s="147">
        <f>SUM(X105:X122)</f>
        <v>62892</v>
      </c>
      <c r="Y123" s="26"/>
      <c r="Z123" s="26"/>
      <c r="AA123" s="26"/>
      <c r="AB123" s="26"/>
      <c r="AC123" s="26"/>
    </row>
    <row r="124" spans="1:29" s="24" customFormat="1" x14ac:dyDescent="0.3">
      <c r="A124" s="21"/>
      <c r="B124" s="22"/>
      <c r="C124" s="53"/>
      <c r="D124" s="53"/>
      <c r="E124" s="53"/>
      <c r="F124" s="148"/>
      <c r="G124" s="53"/>
      <c r="H124" s="53"/>
      <c r="I124" s="53"/>
      <c r="J124" s="53"/>
      <c r="K124" s="23"/>
      <c r="L124" s="53"/>
      <c r="M124" s="53"/>
      <c r="N124" s="22"/>
      <c r="O124" s="22"/>
      <c r="P124" s="23"/>
      <c r="Q124" s="53"/>
      <c r="R124" s="55"/>
      <c r="S124" s="55"/>
      <c r="T124" s="55"/>
      <c r="U124" s="25"/>
      <c r="V124" s="26"/>
      <c r="W124" s="26"/>
      <c r="X124" s="26"/>
      <c r="Y124" s="26"/>
      <c r="Z124" s="26"/>
      <c r="AA124" s="26"/>
      <c r="AB124" s="26"/>
      <c r="AC124" s="26"/>
    </row>
    <row r="125" spans="1:29" s="24" customFormat="1" x14ac:dyDescent="0.3">
      <c r="A125" s="21" t="s">
        <v>129</v>
      </c>
      <c r="B125" s="22"/>
      <c r="C125" s="53"/>
      <c r="D125" s="22"/>
      <c r="E125" s="22"/>
      <c r="F125" s="23"/>
      <c r="G125" s="53"/>
      <c r="H125" s="53"/>
      <c r="I125" s="53"/>
      <c r="J125" s="53"/>
      <c r="K125" s="23"/>
      <c r="L125" s="53"/>
      <c r="M125" s="53"/>
      <c r="N125" s="22"/>
      <c r="O125" s="22"/>
      <c r="P125" s="23"/>
      <c r="Q125" s="53"/>
      <c r="R125" s="55"/>
      <c r="S125" s="55"/>
      <c r="T125" s="55"/>
      <c r="U125" s="25"/>
      <c r="V125" s="26"/>
      <c r="W125" s="26"/>
      <c r="X125" s="26"/>
      <c r="Y125" s="26"/>
      <c r="Z125" s="26"/>
      <c r="AA125" s="26"/>
      <c r="AB125" s="26"/>
      <c r="AC125" s="26"/>
    </row>
    <row r="126" spans="1:29" s="24" customFormat="1" x14ac:dyDescent="0.3">
      <c r="A126" s="21" t="s">
        <v>130</v>
      </c>
      <c r="B126" s="22">
        <v>-105322</v>
      </c>
      <c r="C126" s="22">
        <v>-36670</v>
      </c>
      <c r="D126" s="22">
        <v>-100701</v>
      </c>
      <c r="E126" s="22">
        <v>-111784</v>
      </c>
      <c r="F126" s="23">
        <v>-354477</v>
      </c>
      <c r="G126" s="22">
        <v>-99512</v>
      </c>
      <c r="H126" s="22">
        <v>-193085</v>
      </c>
      <c r="I126" s="22">
        <v>-224090</v>
      </c>
      <c r="J126" s="22">
        <v>-139835</v>
      </c>
      <c r="K126" s="23">
        <v>-656522</v>
      </c>
      <c r="L126" s="22">
        <v>-155825</v>
      </c>
      <c r="M126" s="22">
        <v>-82463</v>
      </c>
      <c r="N126" s="22">
        <v>-124191</v>
      </c>
      <c r="O126" s="22">
        <v>0</v>
      </c>
      <c r="P126" s="23">
        <v>-362479</v>
      </c>
      <c r="Q126" s="22">
        <v>0</v>
      </c>
      <c r="R126" s="24">
        <v>-108240</v>
      </c>
      <c r="S126" s="24">
        <v>-85902</v>
      </c>
      <c r="T126" s="24">
        <v>-570232</v>
      </c>
      <c r="U126" s="25">
        <v>-764374</v>
      </c>
      <c r="V126" s="26">
        <v>-145124</v>
      </c>
      <c r="W126" s="26">
        <v>-100925</v>
      </c>
      <c r="X126" s="26">
        <v>-180944</v>
      </c>
      <c r="Y126" s="26"/>
      <c r="Z126" s="26"/>
      <c r="AA126" s="26"/>
      <c r="AB126" s="26"/>
      <c r="AC126" s="26"/>
    </row>
    <row r="127" spans="1:29" s="24" customFormat="1" x14ac:dyDescent="0.3">
      <c r="A127" s="21" t="s">
        <v>131</v>
      </c>
      <c r="B127" s="22"/>
      <c r="C127" s="22">
        <v>25319</v>
      </c>
      <c r="D127" s="22">
        <v>66888</v>
      </c>
      <c r="E127" s="22">
        <v>37876</v>
      </c>
      <c r="F127" s="23">
        <v>130083</v>
      </c>
      <c r="G127" s="22">
        <v>84315</v>
      </c>
      <c r="H127" s="22">
        <v>74355</v>
      </c>
      <c r="I127" s="22">
        <v>128529</v>
      </c>
      <c r="J127" s="22">
        <v>92640</v>
      </c>
      <c r="K127" s="23">
        <v>379839</v>
      </c>
      <c r="L127" s="22">
        <v>132254</v>
      </c>
      <c r="M127" s="22">
        <v>162560</v>
      </c>
      <c r="N127" s="22">
        <v>204358</v>
      </c>
      <c r="O127" s="22">
        <v>219445</v>
      </c>
      <c r="P127" s="23">
        <v>718617</v>
      </c>
      <c r="Q127" s="22">
        <v>7200</v>
      </c>
      <c r="R127" s="24">
        <v>2273</v>
      </c>
      <c r="S127" s="24">
        <v>6012</v>
      </c>
      <c r="T127" s="24">
        <v>56653</v>
      </c>
      <c r="U127" s="25">
        <v>72138</v>
      </c>
      <c r="V127" s="26">
        <v>81088</v>
      </c>
      <c r="W127" s="26">
        <v>299994</v>
      </c>
      <c r="X127" s="26">
        <v>80132</v>
      </c>
      <c r="Y127" s="26"/>
      <c r="Z127" s="26"/>
      <c r="AA127" s="26"/>
      <c r="AB127" s="26"/>
      <c r="AC127" s="26"/>
    </row>
    <row r="128" spans="1:29" s="24" customFormat="1" ht="15.9" customHeight="1" x14ac:dyDescent="0.3">
      <c r="A128" s="89" t="s">
        <v>132</v>
      </c>
      <c r="B128" s="22">
        <v>0</v>
      </c>
      <c r="C128" s="22">
        <v>0</v>
      </c>
      <c r="D128" s="22">
        <v>0</v>
      </c>
      <c r="E128" s="22">
        <v>0</v>
      </c>
      <c r="F128" s="23">
        <v>0</v>
      </c>
      <c r="G128" s="22">
        <v>0</v>
      </c>
      <c r="H128" s="22">
        <v>0</v>
      </c>
      <c r="I128" s="22">
        <v>0</v>
      </c>
      <c r="J128" s="22">
        <v>0</v>
      </c>
      <c r="K128" s="23">
        <v>0</v>
      </c>
      <c r="L128" s="22">
        <v>0</v>
      </c>
      <c r="M128" s="22">
        <v>0</v>
      </c>
      <c r="N128" s="22">
        <v>0</v>
      </c>
      <c r="O128" s="22">
        <v>0</v>
      </c>
      <c r="P128" s="23">
        <v>0</v>
      </c>
      <c r="Q128" s="22">
        <v>0</v>
      </c>
      <c r="R128" s="24">
        <v>-6555</v>
      </c>
      <c r="S128" s="24">
        <v>0</v>
      </c>
      <c r="T128" s="24">
        <v>0</v>
      </c>
      <c r="U128" s="25">
        <v>-6555</v>
      </c>
      <c r="V128" s="26">
        <v>0</v>
      </c>
      <c r="W128" s="26">
        <v>0</v>
      </c>
      <c r="X128" s="26">
        <v>0</v>
      </c>
      <c r="Y128" s="26"/>
      <c r="Z128" s="26"/>
      <c r="AA128" s="26"/>
      <c r="AB128" s="26"/>
      <c r="AC128" s="26"/>
    </row>
    <row r="129" spans="1:31" s="24" customFormat="1" x14ac:dyDescent="0.3">
      <c r="A129" s="144" t="s">
        <v>133</v>
      </c>
      <c r="B129" s="22">
        <v>0</v>
      </c>
      <c r="C129" s="22">
        <v>0</v>
      </c>
      <c r="D129" s="22">
        <v>0</v>
      </c>
      <c r="E129" s="22">
        <v>0</v>
      </c>
      <c r="F129" s="23">
        <v>0</v>
      </c>
      <c r="G129" s="22">
        <v>0</v>
      </c>
      <c r="H129" s="22">
        <v>0</v>
      </c>
      <c r="I129" s="22">
        <v>0</v>
      </c>
      <c r="J129" s="22">
        <v>0</v>
      </c>
      <c r="K129" s="23">
        <v>0</v>
      </c>
      <c r="L129" s="22">
        <v>0</v>
      </c>
      <c r="M129" s="22">
        <v>14546</v>
      </c>
      <c r="N129" s="22">
        <v>0</v>
      </c>
      <c r="O129" s="22">
        <v>0</v>
      </c>
      <c r="P129" s="23">
        <v>14546</v>
      </c>
      <c r="Q129" s="22">
        <v>0</v>
      </c>
      <c r="R129" s="24">
        <v>0</v>
      </c>
      <c r="S129" s="24">
        <v>0</v>
      </c>
      <c r="T129" s="24">
        <v>0</v>
      </c>
      <c r="U129" s="25">
        <v>0</v>
      </c>
      <c r="V129" s="26">
        <v>0</v>
      </c>
      <c r="W129" s="26">
        <v>0</v>
      </c>
      <c r="X129" s="26">
        <v>0</v>
      </c>
      <c r="Y129" s="26"/>
      <c r="Z129" s="26"/>
      <c r="AA129" s="26"/>
      <c r="AB129" s="26"/>
      <c r="AC129" s="26"/>
    </row>
    <row r="130" spans="1:31" s="24" customFormat="1" x14ac:dyDescent="0.3">
      <c r="A130" s="21" t="s">
        <v>134</v>
      </c>
      <c r="B130" s="22">
        <v>-5271</v>
      </c>
      <c r="C130" s="22">
        <v>-2590</v>
      </c>
      <c r="D130" s="22">
        <v>-4250</v>
      </c>
      <c r="E130" s="22">
        <v>-3828</v>
      </c>
      <c r="F130" s="23">
        <v>-15939</v>
      </c>
      <c r="G130" s="22">
        <v>-2209</v>
      </c>
      <c r="H130" s="22">
        <v>-5342</v>
      </c>
      <c r="I130" s="22">
        <v>-58472</v>
      </c>
      <c r="J130" s="22">
        <v>-6606</v>
      </c>
      <c r="K130" s="23">
        <v>-72629</v>
      </c>
      <c r="L130" s="22">
        <v>-10521</v>
      </c>
      <c r="M130" s="22">
        <v>-13510</v>
      </c>
      <c r="N130" s="22">
        <v>-12470</v>
      </c>
      <c r="O130" s="22">
        <v>-13385</v>
      </c>
      <c r="P130" s="23">
        <v>-49886</v>
      </c>
      <c r="Q130" s="22">
        <v>-17098</v>
      </c>
      <c r="R130" s="24">
        <v>-12749</v>
      </c>
      <c r="S130" s="24">
        <v>-14371</v>
      </c>
      <c r="T130" s="24">
        <v>-11584</v>
      </c>
      <c r="U130" s="25">
        <v>-55802</v>
      </c>
      <c r="V130" s="26">
        <v>0</v>
      </c>
      <c r="W130" s="26">
        <v>-13137</v>
      </c>
      <c r="X130" s="26">
        <v>-13974</v>
      </c>
      <c r="Y130" s="26"/>
      <c r="Z130" s="26"/>
      <c r="AA130" s="26"/>
      <c r="AB130" s="26"/>
      <c r="AC130" s="26"/>
    </row>
    <row r="131" spans="1:31" s="24" customFormat="1" x14ac:dyDescent="0.3">
      <c r="A131" s="21" t="s">
        <v>135</v>
      </c>
      <c r="B131" s="22">
        <v>-162</v>
      </c>
      <c r="C131" s="22">
        <v>-182</v>
      </c>
      <c r="D131" s="22">
        <v>16</v>
      </c>
      <c r="E131" s="22">
        <v>-76</v>
      </c>
      <c r="F131" s="23">
        <v>-404</v>
      </c>
      <c r="G131" s="22">
        <v>-45</v>
      </c>
      <c r="H131" s="22">
        <v>-66</v>
      </c>
      <c r="I131" s="22">
        <v>-66</v>
      </c>
      <c r="J131" s="22">
        <v>-64</v>
      </c>
      <c r="K131" s="23">
        <v>-241</v>
      </c>
      <c r="L131" s="22">
        <v>-41</v>
      </c>
      <c r="M131" s="22">
        <v>-102</v>
      </c>
      <c r="N131" s="22">
        <v>-14</v>
      </c>
      <c r="O131" s="22">
        <v>-235</v>
      </c>
      <c r="P131" s="23">
        <v>-392</v>
      </c>
      <c r="Q131" s="22">
        <v>-37</v>
      </c>
      <c r="R131" s="24">
        <v>-67</v>
      </c>
      <c r="S131" s="24">
        <v>-89</v>
      </c>
      <c r="T131" s="24">
        <v>-114</v>
      </c>
      <c r="U131" s="25">
        <v>-307</v>
      </c>
      <c r="V131" s="26">
        <v>-125</v>
      </c>
      <c r="W131" s="26">
        <v>-62</v>
      </c>
      <c r="X131" s="26">
        <v>-392</v>
      </c>
      <c r="Y131" s="26"/>
      <c r="Z131" s="26"/>
      <c r="AA131" s="26"/>
      <c r="AB131" s="26"/>
      <c r="AC131" s="26"/>
    </row>
    <row r="132" spans="1:31" s="24" customFormat="1" x14ac:dyDescent="0.3">
      <c r="A132" s="21" t="s">
        <v>136</v>
      </c>
      <c r="B132" s="22">
        <v>0</v>
      </c>
      <c r="C132" s="22">
        <v>0</v>
      </c>
      <c r="D132" s="22">
        <v>0</v>
      </c>
      <c r="E132" s="22">
        <v>0</v>
      </c>
      <c r="F132" s="23">
        <v>0</v>
      </c>
      <c r="G132" s="22">
        <v>78</v>
      </c>
      <c r="H132" s="22">
        <v>0</v>
      </c>
      <c r="I132" s="22">
        <v>16</v>
      </c>
      <c r="J132" s="22">
        <v>1</v>
      </c>
      <c r="K132" s="23">
        <v>95</v>
      </c>
      <c r="L132" s="22">
        <v>10</v>
      </c>
      <c r="M132" s="22">
        <v>38</v>
      </c>
      <c r="N132" s="22">
        <v>-17</v>
      </c>
      <c r="O132" s="22">
        <v>12</v>
      </c>
      <c r="P132" s="23">
        <v>43</v>
      </c>
      <c r="Q132" s="22">
        <v>87</v>
      </c>
      <c r="R132" s="24">
        <v>4</v>
      </c>
      <c r="S132" s="24">
        <v>135</v>
      </c>
      <c r="T132" s="24">
        <v>61</v>
      </c>
      <c r="U132" s="25">
        <v>287</v>
      </c>
      <c r="V132" s="26">
        <v>-8513</v>
      </c>
      <c r="W132" s="26">
        <v>3</v>
      </c>
      <c r="X132" s="26">
        <v>64</v>
      </c>
      <c r="Y132" s="26"/>
      <c r="Z132" s="26"/>
      <c r="AA132" s="26"/>
      <c r="AB132" s="26"/>
      <c r="AC132" s="26"/>
    </row>
    <row r="133" spans="1:31" s="24" customFormat="1" ht="15.9" customHeight="1" x14ac:dyDescent="0.3">
      <c r="A133" s="21" t="s">
        <v>88</v>
      </c>
      <c r="B133" s="22">
        <v>0</v>
      </c>
      <c r="C133" s="22">
        <v>0</v>
      </c>
      <c r="D133" s="22">
        <v>0</v>
      </c>
      <c r="E133" s="22">
        <v>0</v>
      </c>
      <c r="F133" s="23">
        <v>0</v>
      </c>
      <c r="G133" s="22">
        <v>-4700</v>
      </c>
      <c r="H133" s="22">
        <v>0</v>
      </c>
      <c r="I133" s="22">
        <v>0</v>
      </c>
      <c r="J133" s="22">
        <v>-2368</v>
      </c>
      <c r="K133" s="23">
        <v>-7068</v>
      </c>
      <c r="L133" s="22">
        <v>-20000</v>
      </c>
      <c r="M133" s="22">
        <v>-500</v>
      </c>
      <c r="N133" s="22">
        <v>0</v>
      </c>
      <c r="O133" s="22">
        <v>-25000</v>
      </c>
      <c r="P133" s="23">
        <v>-45500</v>
      </c>
      <c r="Q133" s="22">
        <v>-500</v>
      </c>
      <c r="R133" s="24">
        <v>-61000</v>
      </c>
      <c r="S133" s="24">
        <v>-9000</v>
      </c>
      <c r="T133" s="24">
        <v>-3750</v>
      </c>
      <c r="U133" s="25">
        <v>-74250</v>
      </c>
      <c r="V133" s="26">
        <v>0</v>
      </c>
      <c r="W133" s="26">
        <v>-10917</v>
      </c>
      <c r="X133" s="26">
        <v>-6775</v>
      </c>
      <c r="Y133" s="26"/>
      <c r="Z133" s="26"/>
      <c r="AA133" s="26"/>
      <c r="AB133" s="26"/>
      <c r="AC133" s="26"/>
    </row>
    <row r="134" spans="1:31" s="24" customFormat="1" x14ac:dyDescent="0.3">
      <c r="A134" s="138" t="s">
        <v>137</v>
      </c>
      <c r="B134" s="40">
        <v>0</v>
      </c>
      <c r="C134" s="40">
        <v>0</v>
      </c>
      <c r="D134" s="149">
        <v>0</v>
      </c>
      <c r="E134" s="40">
        <v>0</v>
      </c>
      <c r="F134" s="41">
        <v>0</v>
      </c>
      <c r="G134" s="40">
        <v>0</v>
      </c>
      <c r="H134" s="40">
        <v>0</v>
      </c>
      <c r="I134" s="40">
        <v>0</v>
      </c>
      <c r="J134" s="40">
        <v>0</v>
      </c>
      <c r="K134" s="41">
        <v>0</v>
      </c>
      <c r="L134" s="40">
        <v>0</v>
      </c>
      <c r="M134" s="40">
        <v>0</v>
      </c>
      <c r="N134" s="40">
        <v>-700</v>
      </c>
      <c r="O134" s="40">
        <v>-21693</v>
      </c>
      <c r="P134" s="41">
        <v>-22393</v>
      </c>
      <c r="Q134" s="40">
        <v>0</v>
      </c>
      <c r="R134" s="24">
        <v>-2104</v>
      </c>
      <c r="S134" s="40">
        <v>0</v>
      </c>
      <c r="T134" s="42">
        <v>0</v>
      </c>
      <c r="U134" s="43">
        <v>-2104</v>
      </c>
      <c r="V134" s="44">
        <v>0</v>
      </c>
      <c r="W134" s="44">
        <v>-21026</v>
      </c>
      <c r="X134" s="44">
        <v>-64</v>
      </c>
      <c r="Y134" s="26"/>
      <c r="Z134" s="26"/>
      <c r="AA134" s="26"/>
      <c r="AB134" s="26"/>
      <c r="AC134" s="26"/>
    </row>
    <row r="135" spans="1:31" s="24" customFormat="1" x14ac:dyDescent="0.3">
      <c r="A135" s="21" t="s">
        <v>138</v>
      </c>
      <c r="B135" s="22">
        <v>-110755</v>
      </c>
      <c r="C135" s="22">
        <v>-14123</v>
      </c>
      <c r="D135" s="22">
        <v>-38047</v>
      </c>
      <c r="E135" s="22">
        <v>-77812</v>
      </c>
      <c r="F135" s="23">
        <v>-240737</v>
      </c>
      <c r="G135" s="22">
        <v>-22073</v>
      </c>
      <c r="H135" s="22">
        <v>-124138</v>
      </c>
      <c r="I135" s="22">
        <v>-154083</v>
      </c>
      <c r="J135" s="22">
        <v>-56232</v>
      </c>
      <c r="K135" s="23">
        <v>-356526</v>
      </c>
      <c r="L135" s="22">
        <v>-54123</v>
      </c>
      <c r="M135" s="22">
        <v>80569</v>
      </c>
      <c r="N135" s="22">
        <v>66966</v>
      </c>
      <c r="O135" s="22">
        <v>159144</v>
      </c>
      <c r="P135" s="23">
        <v>252556</v>
      </c>
      <c r="Q135" s="22">
        <v>-10348</v>
      </c>
      <c r="R135" s="45">
        <v>-188438</v>
      </c>
      <c r="S135" s="24">
        <v>-103215</v>
      </c>
      <c r="T135" s="24">
        <v>-528966</v>
      </c>
      <c r="U135" s="25">
        <v>-830967</v>
      </c>
      <c r="V135" s="26">
        <f>SUM(V126:V134)</f>
        <v>-72674</v>
      </c>
      <c r="W135" s="26">
        <f>SUM(W126:W134)</f>
        <v>153930</v>
      </c>
      <c r="X135" s="26">
        <f>SUM(X126:X134)</f>
        <v>-121953</v>
      </c>
      <c r="Y135" s="26"/>
      <c r="Z135" s="26"/>
      <c r="AA135" s="26"/>
      <c r="AB135" s="26"/>
      <c r="AC135" s="26"/>
    </row>
    <row r="136" spans="1:31" s="24" customFormat="1" x14ac:dyDescent="0.3">
      <c r="A136" s="21"/>
      <c r="B136" s="22"/>
      <c r="C136" s="22"/>
      <c r="D136" s="53"/>
      <c r="E136" s="53"/>
      <c r="F136" s="54"/>
      <c r="G136" s="53"/>
      <c r="H136" s="53"/>
      <c r="I136" s="53"/>
      <c r="J136" s="53"/>
      <c r="K136" s="23"/>
      <c r="L136" s="53"/>
      <c r="M136" s="53"/>
      <c r="N136" s="22"/>
      <c r="O136" s="22"/>
      <c r="P136" s="23"/>
      <c r="Q136" s="53"/>
      <c r="R136" s="55"/>
      <c r="S136" s="55"/>
      <c r="T136" s="55"/>
      <c r="U136" s="25"/>
      <c r="V136" s="26"/>
      <c r="W136" s="26"/>
      <c r="X136" s="26"/>
      <c r="Y136" s="26"/>
      <c r="Z136" s="26"/>
      <c r="AA136" s="26"/>
      <c r="AB136" s="26"/>
      <c r="AC136" s="26"/>
    </row>
    <row r="137" spans="1:31" s="24" customFormat="1" x14ac:dyDescent="0.3">
      <c r="A137" s="21" t="s">
        <v>139</v>
      </c>
      <c r="B137" s="22"/>
      <c r="C137" s="53"/>
      <c r="D137" s="53"/>
      <c r="E137" s="53"/>
      <c r="F137" s="54"/>
      <c r="G137" s="53"/>
      <c r="H137" s="53"/>
      <c r="I137" s="53"/>
      <c r="J137" s="53"/>
      <c r="K137" s="23"/>
      <c r="L137" s="53"/>
      <c r="M137" s="53"/>
      <c r="N137" s="22"/>
      <c r="O137" s="22"/>
      <c r="P137" s="23"/>
      <c r="Q137" s="53"/>
      <c r="R137" s="55"/>
      <c r="S137" s="55"/>
      <c r="T137" s="55"/>
      <c r="U137" s="25"/>
      <c r="V137" s="26"/>
      <c r="W137" s="26"/>
      <c r="X137" s="26"/>
      <c r="Y137" s="26"/>
      <c r="Z137" s="26"/>
      <c r="AA137" s="26"/>
      <c r="AB137" s="26"/>
      <c r="AC137" s="26"/>
    </row>
    <row r="138" spans="1:31" s="24" customFormat="1" x14ac:dyDescent="0.3">
      <c r="A138" s="21" t="s">
        <v>140</v>
      </c>
      <c r="B138" s="22">
        <v>0</v>
      </c>
      <c r="C138" s="22">
        <v>0</v>
      </c>
      <c r="D138" s="22">
        <v>0</v>
      </c>
      <c r="E138" s="22">
        <v>0</v>
      </c>
      <c r="F138" s="23">
        <v>0</v>
      </c>
      <c r="G138" s="22">
        <v>0</v>
      </c>
      <c r="H138" s="22">
        <v>306779</v>
      </c>
      <c r="I138" s="22">
        <v>0</v>
      </c>
      <c r="J138" s="22">
        <v>0</v>
      </c>
      <c r="K138" s="23">
        <v>306779</v>
      </c>
      <c r="L138" s="22">
        <v>0</v>
      </c>
      <c r="M138" s="22">
        <v>0</v>
      </c>
      <c r="N138" s="22">
        <v>105615</v>
      </c>
      <c r="O138" s="22">
        <v>-101</v>
      </c>
      <c r="P138" s="23">
        <v>105514</v>
      </c>
      <c r="Q138" s="22">
        <v>-71</v>
      </c>
      <c r="R138" s="24">
        <v>-3</v>
      </c>
      <c r="S138" s="24">
        <v>0</v>
      </c>
      <c r="T138" s="24">
        <v>0</v>
      </c>
      <c r="U138" s="25">
        <v>-74</v>
      </c>
      <c r="V138" s="26">
        <v>33650</v>
      </c>
      <c r="W138" s="26">
        <v>61156</v>
      </c>
      <c r="X138" s="26">
        <v>-101</v>
      </c>
      <c r="Y138" s="26"/>
      <c r="Z138" s="26"/>
      <c r="AA138" s="26"/>
      <c r="AB138" s="26"/>
      <c r="AC138" s="26"/>
    </row>
    <row r="139" spans="1:31" s="24" customFormat="1" x14ac:dyDescent="0.3">
      <c r="A139" s="21" t="s">
        <v>141</v>
      </c>
      <c r="B139" s="22">
        <v>100</v>
      </c>
      <c r="C139" s="22">
        <v>4</v>
      </c>
      <c r="D139" s="22">
        <v>2</v>
      </c>
      <c r="E139" s="22">
        <v>8</v>
      </c>
      <c r="F139" s="23">
        <v>114</v>
      </c>
      <c r="G139" s="22">
        <v>28</v>
      </c>
      <c r="H139" s="22">
        <v>267</v>
      </c>
      <c r="I139" s="22">
        <v>0</v>
      </c>
      <c r="J139" s="22">
        <v>0</v>
      </c>
      <c r="K139" s="23">
        <v>295</v>
      </c>
      <c r="L139" s="22">
        <v>0</v>
      </c>
      <c r="M139" s="22">
        <v>0</v>
      </c>
      <c r="N139" s="22">
        <v>0</v>
      </c>
      <c r="O139" s="22">
        <v>51614</v>
      </c>
      <c r="P139" s="23">
        <v>51614</v>
      </c>
      <c r="Q139" s="22">
        <v>0</v>
      </c>
      <c r="R139" s="24">
        <v>0</v>
      </c>
      <c r="S139" s="24">
        <v>0</v>
      </c>
      <c r="T139" s="24">
        <v>0</v>
      </c>
      <c r="U139" s="25">
        <v>0</v>
      </c>
      <c r="V139" s="26">
        <v>39181</v>
      </c>
      <c r="W139" s="26">
        <v>15322</v>
      </c>
      <c r="X139" s="26">
        <v>0</v>
      </c>
      <c r="Y139" s="26"/>
      <c r="Z139" s="26"/>
      <c r="AA139" s="26"/>
      <c r="AB139" s="26"/>
      <c r="AC139" s="26"/>
    </row>
    <row r="140" spans="1:31" s="24" customFormat="1" x14ac:dyDescent="0.3">
      <c r="A140" s="21" t="s">
        <v>142</v>
      </c>
      <c r="B140" s="22">
        <v>-1259</v>
      </c>
      <c r="C140" s="22">
        <v>-873</v>
      </c>
      <c r="D140" s="22">
        <v>-1136</v>
      </c>
      <c r="E140" s="22">
        <v>-783</v>
      </c>
      <c r="F140" s="23">
        <v>-4051</v>
      </c>
      <c r="G140" s="22">
        <v>-5190</v>
      </c>
      <c r="H140" s="22">
        <v>-577</v>
      </c>
      <c r="I140" s="22">
        <v>-1119</v>
      </c>
      <c r="J140" s="22">
        <v>-923</v>
      </c>
      <c r="K140" s="23">
        <v>-7809</v>
      </c>
      <c r="L140" s="22">
        <v>-7045</v>
      </c>
      <c r="M140" s="22">
        <v>-3267</v>
      </c>
      <c r="N140" s="22">
        <v>-172205</v>
      </c>
      <c r="O140" s="22">
        <v>-148792</v>
      </c>
      <c r="P140" s="23">
        <v>-331309</v>
      </c>
      <c r="Q140" s="22">
        <v>-1388</v>
      </c>
      <c r="R140" s="24">
        <v>-931</v>
      </c>
      <c r="S140" s="24">
        <v>-72</v>
      </c>
      <c r="T140" s="24">
        <v>-2479</v>
      </c>
      <c r="U140" s="25">
        <v>-4870</v>
      </c>
      <c r="V140" s="26">
        <v>-34841</v>
      </c>
      <c r="W140" s="26">
        <v>-62214</v>
      </c>
      <c r="X140" s="26">
        <v>-7021</v>
      </c>
      <c r="Y140" s="26"/>
      <c r="Z140" s="26"/>
      <c r="AA140" s="26"/>
      <c r="AB140" s="26"/>
      <c r="AC140" s="26"/>
    </row>
    <row r="141" spans="1:31" s="24" customFormat="1" x14ac:dyDescent="0.3">
      <c r="A141" s="21" t="s">
        <v>143</v>
      </c>
      <c r="B141" s="22">
        <v>0</v>
      </c>
      <c r="C141" s="22">
        <v>0</v>
      </c>
      <c r="D141" s="22">
        <v>0</v>
      </c>
      <c r="E141" s="22">
        <v>0</v>
      </c>
      <c r="F141" s="23">
        <v>0</v>
      </c>
      <c r="G141" s="22">
        <v>0</v>
      </c>
      <c r="H141" s="22">
        <v>0</v>
      </c>
      <c r="I141" s="22">
        <v>0</v>
      </c>
      <c r="J141" s="22">
        <v>0</v>
      </c>
      <c r="K141" s="23">
        <v>0</v>
      </c>
      <c r="L141" s="22">
        <v>0</v>
      </c>
      <c r="M141" s="22">
        <v>0</v>
      </c>
      <c r="N141" s="22">
        <v>0</v>
      </c>
      <c r="O141" s="22">
        <v>0</v>
      </c>
      <c r="P141" s="23">
        <v>0</v>
      </c>
      <c r="Q141" s="22">
        <v>0</v>
      </c>
      <c r="R141" s="24">
        <v>0</v>
      </c>
      <c r="S141" s="24">
        <v>0</v>
      </c>
      <c r="T141" s="24">
        <v>673769</v>
      </c>
      <c r="U141" s="25">
        <v>673769</v>
      </c>
      <c r="V141" s="26">
        <v>0</v>
      </c>
      <c r="W141" s="26">
        <v>0</v>
      </c>
      <c r="X141" s="26">
        <v>0</v>
      </c>
      <c r="Y141" s="26"/>
      <c r="Z141" s="26"/>
      <c r="AA141" s="26"/>
      <c r="AB141" s="26"/>
      <c r="AC141" s="26"/>
    </row>
    <row r="142" spans="1:31" s="24" customFormat="1" x14ac:dyDescent="0.3">
      <c r="A142" s="21" t="s">
        <v>144</v>
      </c>
      <c r="B142" s="22">
        <v>0</v>
      </c>
      <c r="C142" s="22">
        <v>0</v>
      </c>
      <c r="D142" s="22">
        <v>0</v>
      </c>
      <c r="E142" s="22">
        <v>0</v>
      </c>
      <c r="F142" s="23">
        <v>0</v>
      </c>
      <c r="G142" s="22">
        <v>0</v>
      </c>
      <c r="H142" s="22">
        <v>0</v>
      </c>
      <c r="I142" s="22">
        <v>0</v>
      </c>
      <c r="J142" s="22">
        <v>0</v>
      </c>
      <c r="K142" s="23">
        <v>0</v>
      </c>
      <c r="L142" s="22">
        <v>0</v>
      </c>
      <c r="M142" s="22">
        <v>0</v>
      </c>
      <c r="N142" s="22">
        <v>0</v>
      </c>
      <c r="O142" s="22">
        <v>0</v>
      </c>
      <c r="P142" s="23">
        <v>0</v>
      </c>
      <c r="Q142" s="22">
        <v>0</v>
      </c>
      <c r="R142" s="24">
        <v>0</v>
      </c>
      <c r="S142" s="24">
        <v>0</v>
      </c>
      <c r="T142" s="24">
        <v>124269</v>
      </c>
      <c r="U142" s="25">
        <v>124269</v>
      </c>
      <c r="V142" s="26">
        <v>0</v>
      </c>
      <c r="W142" s="26">
        <v>0</v>
      </c>
      <c r="X142" s="26">
        <v>0</v>
      </c>
      <c r="Y142" s="26"/>
      <c r="Z142" s="26"/>
      <c r="AA142" s="26"/>
      <c r="AB142" s="26"/>
      <c r="AC142" s="26"/>
    </row>
    <row r="143" spans="1:31" s="154" customFormat="1" x14ac:dyDescent="0.3">
      <c r="A143" s="150" t="s">
        <v>145</v>
      </c>
      <c r="B143" s="151">
        <v>0</v>
      </c>
      <c r="C143" s="151">
        <v>0</v>
      </c>
      <c r="D143" s="151">
        <v>0</v>
      </c>
      <c r="E143" s="151">
        <v>0</v>
      </c>
      <c r="F143" s="152">
        <v>0</v>
      </c>
      <c r="G143" s="151">
        <v>0</v>
      </c>
      <c r="H143" s="151">
        <v>0</v>
      </c>
      <c r="I143" s="151">
        <v>0</v>
      </c>
      <c r="J143" s="151">
        <v>0</v>
      </c>
      <c r="K143" s="152">
        <v>0</v>
      </c>
      <c r="L143" s="151">
        <v>0</v>
      </c>
      <c r="M143" s="151">
        <v>0</v>
      </c>
      <c r="N143" s="151">
        <v>0</v>
      </c>
      <c r="O143" s="151">
        <v>0</v>
      </c>
      <c r="P143" s="152">
        <v>0</v>
      </c>
      <c r="Q143" s="151">
        <v>0</v>
      </c>
      <c r="R143" s="151">
        <v>0</v>
      </c>
      <c r="S143" s="153">
        <v>0</v>
      </c>
      <c r="T143" s="42">
        <v>-194994</v>
      </c>
      <c r="U143" s="43">
        <v>-194994</v>
      </c>
      <c r="V143" s="44">
        <v>0</v>
      </c>
      <c r="W143" s="44">
        <v>0</v>
      </c>
      <c r="X143" s="44">
        <v>0</v>
      </c>
      <c r="Y143" s="26"/>
      <c r="Z143" s="26"/>
      <c r="AA143" s="26"/>
      <c r="AB143" s="26"/>
      <c r="AC143" s="26"/>
    </row>
    <row r="144" spans="1:31" s="24" customFormat="1" x14ac:dyDescent="0.3">
      <c r="A144" s="144" t="s">
        <v>146</v>
      </c>
      <c r="B144" s="22">
        <v>-1159</v>
      </c>
      <c r="C144" s="22">
        <v>-869</v>
      </c>
      <c r="D144" s="22">
        <v>-1134</v>
      </c>
      <c r="E144" s="22">
        <v>-775</v>
      </c>
      <c r="F144" s="23">
        <v>-3937</v>
      </c>
      <c r="G144" s="22">
        <v>-5162</v>
      </c>
      <c r="H144" s="22">
        <v>306469</v>
      </c>
      <c r="I144" s="22">
        <v>-1119</v>
      </c>
      <c r="J144" s="22">
        <v>-923</v>
      </c>
      <c r="K144" s="23">
        <v>299265</v>
      </c>
      <c r="L144" s="22">
        <v>-7045</v>
      </c>
      <c r="M144" s="22">
        <v>-3267</v>
      </c>
      <c r="N144" s="22">
        <v>-66590</v>
      </c>
      <c r="O144" s="22">
        <v>-97279</v>
      </c>
      <c r="P144" s="23">
        <v>-174181</v>
      </c>
      <c r="Q144" s="22">
        <v>-1459</v>
      </c>
      <c r="R144" s="22">
        <v>-934</v>
      </c>
      <c r="S144" s="24">
        <v>-72</v>
      </c>
      <c r="T144" s="24">
        <v>600565</v>
      </c>
      <c r="U144" s="25">
        <v>598100</v>
      </c>
      <c r="V144" s="26">
        <f>SUM(V138:V143)</f>
        <v>37990</v>
      </c>
      <c r="W144" s="26">
        <f>SUM(W138:W143)</f>
        <v>14264</v>
      </c>
      <c r="X144" s="26">
        <f>SUM(X138:X143)</f>
        <v>-7122</v>
      </c>
      <c r="Y144" s="26"/>
      <c r="Z144" s="26"/>
      <c r="AA144" s="26"/>
      <c r="AB144" s="26"/>
      <c r="AC144" s="26"/>
      <c r="AD144" s="154"/>
      <c r="AE144" s="154"/>
    </row>
    <row r="145" spans="1:85" s="24" customFormat="1" x14ac:dyDescent="0.3">
      <c r="A145" s="21" t="s">
        <v>147</v>
      </c>
      <c r="B145" s="22">
        <v>67</v>
      </c>
      <c r="C145" s="22">
        <v>-319</v>
      </c>
      <c r="D145" s="22">
        <v>-426</v>
      </c>
      <c r="E145" s="22">
        <v>1007</v>
      </c>
      <c r="F145" s="23">
        <v>329</v>
      </c>
      <c r="G145" s="22">
        <v>-1890</v>
      </c>
      <c r="H145" s="22">
        <v>775</v>
      </c>
      <c r="I145" s="22">
        <v>812</v>
      </c>
      <c r="J145" s="22">
        <v>2279</v>
      </c>
      <c r="K145" s="23">
        <v>1976</v>
      </c>
      <c r="L145" s="22">
        <v>-392</v>
      </c>
      <c r="M145" s="22">
        <v>73</v>
      </c>
      <c r="N145" s="22">
        <v>-1508</v>
      </c>
      <c r="O145" s="22">
        <v>-155</v>
      </c>
      <c r="P145" s="23">
        <v>-1982</v>
      </c>
      <c r="Q145" s="22">
        <v>-157</v>
      </c>
      <c r="R145" s="24">
        <v>-3753</v>
      </c>
      <c r="S145" s="24">
        <v>-2873</v>
      </c>
      <c r="T145" s="24">
        <v>3403</v>
      </c>
      <c r="U145" s="25">
        <v>-3380</v>
      </c>
      <c r="V145" s="26">
        <v>779</v>
      </c>
      <c r="W145" s="26">
        <v>27</v>
      </c>
      <c r="X145" s="26">
        <v>-2007</v>
      </c>
      <c r="Y145" s="26"/>
      <c r="Z145" s="26"/>
      <c r="AA145" s="26"/>
      <c r="AB145" s="26"/>
      <c r="AC145" s="26"/>
    </row>
    <row r="146" spans="1:85" s="24" customFormat="1" x14ac:dyDescent="0.3">
      <c r="A146" s="144" t="s">
        <v>148</v>
      </c>
      <c r="B146" s="22">
        <v>-125817</v>
      </c>
      <c r="C146" s="22">
        <v>-3917</v>
      </c>
      <c r="D146" s="22">
        <v>-17167</v>
      </c>
      <c r="E146" s="22">
        <v>-31771</v>
      </c>
      <c r="F146" s="23">
        <v>-178672</v>
      </c>
      <c r="G146" s="22">
        <v>-15710</v>
      </c>
      <c r="H146" s="22">
        <v>162714</v>
      </c>
      <c r="I146" s="22">
        <v>-143250</v>
      </c>
      <c r="J146" s="22">
        <v>-20558</v>
      </c>
      <c r="K146" s="23">
        <v>-16804</v>
      </c>
      <c r="L146" s="22">
        <v>-621</v>
      </c>
      <c r="M146" s="22">
        <v>111551</v>
      </c>
      <c r="N146" s="22">
        <v>15317</v>
      </c>
      <c r="O146" s="22">
        <v>74640</v>
      </c>
      <c r="P146" s="23">
        <v>200887</v>
      </c>
      <c r="Q146" s="22">
        <v>32000</v>
      </c>
      <c r="R146" s="22">
        <v>-173749</v>
      </c>
      <c r="S146" s="24">
        <v>-65259</v>
      </c>
      <c r="T146" s="24">
        <v>206122</v>
      </c>
      <c r="U146" s="25">
        <v>-886</v>
      </c>
      <c r="V146" s="26">
        <v>-90228</v>
      </c>
      <c r="W146" s="26">
        <v>210877</v>
      </c>
      <c r="X146" s="26">
        <f>X145+X144+X135+X123</f>
        <v>-68190</v>
      </c>
      <c r="Y146" s="26"/>
      <c r="Z146" s="26"/>
      <c r="AA146" s="26"/>
      <c r="AB146" s="26"/>
      <c r="AC146" s="26"/>
    </row>
    <row r="147" spans="1:85" s="24" customFormat="1" x14ac:dyDescent="0.3">
      <c r="A147" s="21" t="s">
        <v>149</v>
      </c>
      <c r="B147" s="22">
        <v>351027</v>
      </c>
      <c r="C147" s="22">
        <v>225210</v>
      </c>
      <c r="D147" s="22">
        <v>221293</v>
      </c>
      <c r="E147" s="22">
        <v>204126</v>
      </c>
      <c r="F147" s="23">
        <v>351027</v>
      </c>
      <c r="G147" s="22">
        <v>172355</v>
      </c>
      <c r="H147" s="22">
        <v>156645</v>
      </c>
      <c r="I147" s="22">
        <v>319359</v>
      </c>
      <c r="J147" s="22">
        <v>176109</v>
      </c>
      <c r="K147" s="23">
        <v>172355</v>
      </c>
      <c r="L147" s="22">
        <v>155551</v>
      </c>
      <c r="M147" s="22">
        <v>154930</v>
      </c>
      <c r="N147" s="22">
        <v>266481</v>
      </c>
      <c r="O147" s="22">
        <v>281798</v>
      </c>
      <c r="P147" s="23">
        <v>155551</v>
      </c>
      <c r="Q147" s="22">
        <v>356438</v>
      </c>
      <c r="R147" s="22">
        <v>388438</v>
      </c>
      <c r="S147" s="24">
        <v>214689</v>
      </c>
      <c r="T147" s="42">
        <v>149430</v>
      </c>
      <c r="U147" s="43">
        <v>356438</v>
      </c>
      <c r="V147" s="44">
        <v>355552</v>
      </c>
      <c r="W147" s="44">
        <v>265324</v>
      </c>
      <c r="X147" s="44">
        <f>W148</f>
        <v>476201</v>
      </c>
      <c r="Y147" s="26"/>
      <c r="Z147" s="26"/>
      <c r="AA147" s="26"/>
      <c r="AB147" s="26"/>
      <c r="AC147" s="26"/>
    </row>
    <row r="148" spans="1:85" s="24" customFormat="1" ht="15" thickBot="1" x14ac:dyDescent="0.35">
      <c r="A148" s="59" t="s">
        <v>150</v>
      </c>
      <c r="B148" s="60">
        <v>225210</v>
      </c>
      <c r="C148" s="60">
        <v>221293</v>
      </c>
      <c r="D148" s="60">
        <v>204126</v>
      </c>
      <c r="E148" s="60">
        <v>172355</v>
      </c>
      <c r="F148" s="61">
        <v>172355</v>
      </c>
      <c r="G148" s="60">
        <v>156645</v>
      </c>
      <c r="H148" s="60">
        <v>319359</v>
      </c>
      <c r="I148" s="60">
        <v>176109</v>
      </c>
      <c r="J148" s="60">
        <v>155551</v>
      </c>
      <c r="K148" s="61">
        <v>155551</v>
      </c>
      <c r="L148" s="60">
        <v>154930</v>
      </c>
      <c r="M148" s="60">
        <v>266481</v>
      </c>
      <c r="N148" s="60">
        <v>281798</v>
      </c>
      <c r="O148" s="60">
        <v>356438</v>
      </c>
      <c r="P148" s="61">
        <v>356438</v>
      </c>
      <c r="Q148" s="60">
        <v>388438</v>
      </c>
      <c r="R148" s="60">
        <v>214689</v>
      </c>
      <c r="S148" s="60">
        <v>149430</v>
      </c>
      <c r="T148" s="62">
        <v>355552</v>
      </c>
      <c r="U148" s="63">
        <v>355552</v>
      </c>
      <c r="V148" s="64">
        <v>265324</v>
      </c>
      <c r="W148" s="64">
        <v>476201</v>
      </c>
      <c r="X148" s="64">
        <f>X147+X146</f>
        <v>408011</v>
      </c>
      <c r="Y148" s="26"/>
      <c r="Z148" s="26"/>
      <c r="AA148" s="26"/>
      <c r="AB148" s="26"/>
      <c r="AC148" s="26"/>
    </row>
    <row r="149" spans="1:85" ht="15" thickTop="1" x14ac:dyDescent="0.3">
      <c r="A149" s="73"/>
      <c r="B149" s="155"/>
      <c r="C149" s="155"/>
      <c r="D149" s="155"/>
      <c r="P149" s="78"/>
      <c r="T149" s="75"/>
      <c r="U149" s="78"/>
      <c r="V149" s="79"/>
      <c r="W149" s="79"/>
      <c r="X149" s="79"/>
      <c r="Y149" s="26"/>
      <c r="Z149" s="26"/>
      <c r="AA149" s="26"/>
      <c r="AB149" s="26"/>
      <c r="AC149" s="26"/>
    </row>
    <row r="150" spans="1:85" x14ac:dyDescent="0.3">
      <c r="A150" s="73" t="s">
        <v>151</v>
      </c>
      <c r="B150" s="155"/>
      <c r="C150" s="155"/>
      <c r="D150" s="155"/>
      <c r="E150" s="13"/>
      <c r="F150" s="78"/>
      <c r="G150" s="13"/>
      <c r="H150" s="13"/>
      <c r="I150" s="13"/>
      <c r="J150" s="13"/>
      <c r="L150" s="13"/>
      <c r="M150" s="13"/>
      <c r="P150" s="78"/>
      <c r="Q150" s="13"/>
      <c r="R150" s="13"/>
      <c r="S150" s="13"/>
      <c r="T150" s="13"/>
      <c r="U150" s="78"/>
      <c r="V150" s="79"/>
      <c r="W150" s="79"/>
      <c r="X150" s="79"/>
      <c r="Y150" s="26"/>
      <c r="Z150" s="26"/>
      <c r="AA150" s="26"/>
      <c r="AB150" s="26"/>
      <c r="AC150" s="26"/>
    </row>
    <row r="151" spans="1:85" s="24" customFormat="1" x14ac:dyDescent="0.3">
      <c r="A151" s="21" t="s">
        <v>128</v>
      </c>
      <c r="B151" s="22">
        <v>-13970</v>
      </c>
      <c r="C151" s="22">
        <v>11394</v>
      </c>
      <c r="D151" s="22">
        <v>22440</v>
      </c>
      <c r="E151" s="22">
        <v>45809</v>
      </c>
      <c r="F151" s="23">
        <v>65673</v>
      </c>
      <c r="G151" s="22">
        <v>13415</v>
      </c>
      <c r="H151" s="156">
        <v>-20392</v>
      </c>
      <c r="I151" s="22">
        <v>11140</v>
      </c>
      <c r="J151" s="22">
        <v>34318</v>
      </c>
      <c r="K151" s="23">
        <v>38481</v>
      </c>
      <c r="L151" s="22">
        <v>60939</v>
      </c>
      <c r="M151" s="22">
        <v>34176</v>
      </c>
      <c r="N151" s="22">
        <v>16449</v>
      </c>
      <c r="O151" s="22">
        <v>12930</v>
      </c>
      <c r="P151" s="23">
        <v>124494</v>
      </c>
      <c r="Q151" s="22">
        <v>43964</v>
      </c>
      <c r="R151" s="22">
        <v>19376</v>
      </c>
      <c r="S151" s="24">
        <v>40901</v>
      </c>
      <c r="T151" s="24">
        <v>131120</v>
      </c>
      <c r="U151" s="157">
        <v>235361</v>
      </c>
      <c r="V151" s="158">
        <v>-56323</v>
      </c>
      <c r="W151" s="158">
        <v>42656</v>
      </c>
      <c r="X151" s="158">
        <f>X123</f>
        <v>62892</v>
      </c>
      <c r="Y151" s="26"/>
      <c r="Z151" s="26"/>
      <c r="AA151" s="26"/>
      <c r="AB151" s="26"/>
      <c r="AC151" s="26"/>
    </row>
    <row r="152" spans="1:85" s="24" customFormat="1" x14ac:dyDescent="0.3">
      <c r="A152" s="21" t="s">
        <v>152</v>
      </c>
      <c r="B152" s="22">
        <v>-5271</v>
      </c>
      <c r="C152" s="22">
        <v>-2590</v>
      </c>
      <c r="D152" s="22">
        <v>-4250</v>
      </c>
      <c r="E152" s="22">
        <v>-3828</v>
      </c>
      <c r="F152" s="23">
        <v>-15939</v>
      </c>
      <c r="G152" s="22">
        <v>-2209</v>
      </c>
      <c r="H152" s="22">
        <v>-5342</v>
      </c>
      <c r="I152" s="22">
        <v>-58472</v>
      </c>
      <c r="J152" s="22">
        <v>-6606</v>
      </c>
      <c r="K152" s="23">
        <v>-72629</v>
      </c>
      <c r="L152" s="22">
        <v>-10521</v>
      </c>
      <c r="M152" s="22">
        <v>-13510</v>
      </c>
      <c r="N152" s="22">
        <v>-12470</v>
      </c>
      <c r="O152" s="22">
        <v>-13385</v>
      </c>
      <c r="P152" s="23">
        <v>-49886</v>
      </c>
      <c r="Q152" s="22">
        <v>-17098</v>
      </c>
      <c r="R152" s="22">
        <v>-12749</v>
      </c>
      <c r="S152" s="24">
        <v>-14371</v>
      </c>
      <c r="T152" s="24">
        <v>-11584</v>
      </c>
      <c r="U152" s="25">
        <v>-55802</v>
      </c>
      <c r="V152" s="158">
        <v>-8513</v>
      </c>
      <c r="W152" s="158">
        <v>-13137</v>
      </c>
      <c r="X152" s="158">
        <f>X130</f>
        <v>-13974</v>
      </c>
      <c r="Y152" s="26"/>
      <c r="Z152" s="26"/>
      <c r="AA152" s="26"/>
      <c r="AB152" s="26"/>
      <c r="AC152" s="26"/>
    </row>
    <row r="153" spans="1:85" s="24" customFormat="1" x14ac:dyDescent="0.3">
      <c r="A153" s="21" t="s">
        <v>153</v>
      </c>
      <c r="B153" s="22">
        <v>-162</v>
      </c>
      <c r="C153" s="22">
        <v>-182</v>
      </c>
      <c r="D153" s="22">
        <v>16</v>
      </c>
      <c r="E153" s="22">
        <v>-76</v>
      </c>
      <c r="F153" s="23">
        <v>-404</v>
      </c>
      <c r="G153" s="22">
        <v>-45</v>
      </c>
      <c r="H153" s="22">
        <v>-66</v>
      </c>
      <c r="I153" s="22">
        <v>-66</v>
      </c>
      <c r="J153" s="22">
        <v>-64</v>
      </c>
      <c r="K153" s="23">
        <v>-241</v>
      </c>
      <c r="L153" s="22">
        <v>-41</v>
      </c>
      <c r="M153" s="22">
        <v>-102</v>
      </c>
      <c r="N153" s="22">
        <v>-14</v>
      </c>
      <c r="O153" s="22">
        <v>-235</v>
      </c>
      <c r="P153" s="23">
        <v>-392</v>
      </c>
      <c r="Q153" s="22">
        <v>-37</v>
      </c>
      <c r="R153" s="22">
        <v>-67</v>
      </c>
      <c r="S153" s="24">
        <v>-89</v>
      </c>
      <c r="T153" s="42">
        <v>-114</v>
      </c>
      <c r="U153" s="43">
        <v>-307</v>
      </c>
      <c r="V153" s="159">
        <v>-125</v>
      </c>
      <c r="W153" s="158">
        <v>-62</v>
      </c>
      <c r="X153" s="158">
        <f>X131</f>
        <v>-392</v>
      </c>
      <c r="Y153" s="26"/>
      <c r="Z153" s="26"/>
      <c r="AA153" s="26"/>
      <c r="AB153" s="26"/>
      <c r="AC153" s="26"/>
    </row>
    <row r="154" spans="1:85" s="24" customFormat="1" ht="16.8" thickBot="1" x14ac:dyDescent="0.35">
      <c r="A154" s="160" t="s">
        <v>154</v>
      </c>
      <c r="B154" s="60">
        <v>-19403</v>
      </c>
      <c r="C154" s="60">
        <v>8622</v>
      </c>
      <c r="D154" s="60">
        <v>18206</v>
      </c>
      <c r="E154" s="60">
        <v>41905</v>
      </c>
      <c r="F154" s="61">
        <v>49330</v>
      </c>
      <c r="G154" s="60">
        <v>11161</v>
      </c>
      <c r="H154" s="60">
        <v>-25800</v>
      </c>
      <c r="I154" s="60">
        <v>-47398</v>
      </c>
      <c r="J154" s="60">
        <v>27648</v>
      </c>
      <c r="K154" s="61">
        <v>-34389</v>
      </c>
      <c r="L154" s="60">
        <v>50377</v>
      </c>
      <c r="M154" s="60">
        <v>20564</v>
      </c>
      <c r="N154" s="60">
        <v>3965</v>
      </c>
      <c r="O154" s="60">
        <v>-690</v>
      </c>
      <c r="P154" s="61">
        <v>74216</v>
      </c>
      <c r="Q154" s="60">
        <v>26829</v>
      </c>
      <c r="R154" s="60">
        <v>6560</v>
      </c>
      <c r="S154" s="60">
        <v>26441</v>
      </c>
      <c r="T154" s="62">
        <v>119422</v>
      </c>
      <c r="U154" s="63">
        <v>179252</v>
      </c>
      <c r="V154" s="64">
        <v>-64961</v>
      </c>
      <c r="W154" s="64">
        <v>29457</v>
      </c>
      <c r="X154" s="64">
        <f>SUM(X151:X153)</f>
        <v>48526</v>
      </c>
      <c r="Y154" s="26"/>
      <c r="Z154" s="26"/>
      <c r="AA154" s="26"/>
      <c r="AB154" s="26"/>
      <c r="AC154" s="26"/>
    </row>
    <row r="155" spans="1:85" s="24" customFormat="1" ht="15" thickTop="1" x14ac:dyDescent="0.3">
      <c r="A155" s="161" t="s">
        <v>155</v>
      </c>
      <c r="B155" s="26">
        <v>-896</v>
      </c>
      <c r="C155" s="26">
        <v>0</v>
      </c>
      <c r="D155" s="26">
        <v>0</v>
      </c>
      <c r="E155" s="26">
        <v>0</v>
      </c>
      <c r="F155" s="25">
        <v>-896</v>
      </c>
      <c r="G155" s="26">
        <v>-236</v>
      </c>
      <c r="H155" s="26">
        <v>-434</v>
      </c>
      <c r="I155" s="26">
        <v>-1160</v>
      </c>
      <c r="J155" s="26">
        <v>-1515</v>
      </c>
      <c r="K155" s="25">
        <v>-3345</v>
      </c>
      <c r="L155" s="26">
        <v>-1504</v>
      </c>
      <c r="M155" s="26">
        <v>-1606</v>
      </c>
      <c r="N155" s="26">
        <v>-1496</v>
      </c>
      <c r="O155" s="26">
        <v>-611</v>
      </c>
      <c r="P155" s="25">
        <v>-5217</v>
      </c>
      <c r="Q155" s="26">
        <v>-159</v>
      </c>
      <c r="R155" s="26">
        <v>-142</v>
      </c>
      <c r="S155" s="26">
        <v>362</v>
      </c>
      <c r="T155" s="26">
        <v>1402</v>
      </c>
      <c r="U155" s="25">
        <v>1463</v>
      </c>
      <c r="V155" s="26">
        <v>3890</v>
      </c>
      <c r="W155" s="26">
        <v>4146</v>
      </c>
      <c r="X155" s="26">
        <f>-X111</f>
        <v>4035</v>
      </c>
      <c r="Y155" s="26"/>
      <c r="Z155" s="26"/>
      <c r="AA155" s="26"/>
      <c r="AB155" s="26"/>
      <c r="AC155" s="26"/>
    </row>
    <row r="156" spans="1:85" s="24" customFormat="1" x14ac:dyDescent="0.3">
      <c r="A156" s="21" t="s">
        <v>156</v>
      </c>
      <c r="B156" s="22">
        <v>0</v>
      </c>
      <c r="C156" s="22">
        <v>10</v>
      </c>
      <c r="D156" s="22">
        <v>2147</v>
      </c>
      <c r="E156" s="22">
        <v>215</v>
      </c>
      <c r="F156" s="23">
        <f>SUM(B156:E156)</f>
        <v>2372</v>
      </c>
      <c r="G156" s="22">
        <v>93</v>
      </c>
      <c r="H156" s="22">
        <v>-576</v>
      </c>
      <c r="I156" s="22">
        <f>54152+63</f>
        <v>54215</v>
      </c>
      <c r="J156" s="22">
        <v>178</v>
      </c>
      <c r="K156" s="23">
        <f>SUM(G156:J156)</f>
        <v>53910</v>
      </c>
      <c r="L156" s="22">
        <v>908</v>
      </c>
      <c r="M156" s="22">
        <v>2871</v>
      </c>
      <c r="N156" s="22">
        <v>3128</v>
      </c>
      <c r="O156" s="22">
        <v>3391</v>
      </c>
      <c r="P156" s="23">
        <v>10298</v>
      </c>
      <c r="Q156" s="22">
        <v>5217</v>
      </c>
      <c r="R156" s="162">
        <v>3543</v>
      </c>
      <c r="S156" s="162">
        <v>4415</v>
      </c>
      <c r="T156" s="163">
        <v>2724</v>
      </c>
      <c r="U156" s="43">
        <v>15899</v>
      </c>
      <c r="V156" s="44">
        <v>1012</v>
      </c>
      <c r="W156" s="44">
        <v>290</v>
      </c>
      <c r="X156" s="44">
        <v>761</v>
      </c>
      <c r="Y156" s="26"/>
      <c r="Z156" s="26"/>
      <c r="AA156" s="26"/>
      <c r="AB156" s="26"/>
      <c r="AC156" s="26"/>
    </row>
    <row r="157" spans="1:85" s="24" customFormat="1" ht="16.8" thickBot="1" x14ac:dyDescent="0.35">
      <c r="A157" s="160" t="s">
        <v>157</v>
      </c>
      <c r="B157" s="64">
        <v>-20299</v>
      </c>
      <c r="C157" s="64">
        <v>8622</v>
      </c>
      <c r="D157" s="64">
        <v>18206</v>
      </c>
      <c r="E157" s="64">
        <v>41905</v>
      </c>
      <c r="F157" s="164">
        <v>48434</v>
      </c>
      <c r="G157" s="64">
        <v>10925</v>
      </c>
      <c r="H157" s="64">
        <v>-26234</v>
      </c>
      <c r="I157" s="64">
        <v>5594</v>
      </c>
      <c r="J157" s="64">
        <v>26133</v>
      </c>
      <c r="K157" s="164">
        <v>16418</v>
      </c>
      <c r="L157" s="64">
        <v>49781</v>
      </c>
      <c r="M157" s="64">
        <v>21829</v>
      </c>
      <c r="N157" s="64">
        <v>5597</v>
      </c>
      <c r="O157" s="64">
        <v>2090</v>
      </c>
      <c r="P157" s="164">
        <v>79297</v>
      </c>
      <c r="Q157" s="64">
        <f>SUM(Q154:Q156)</f>
        <v>31887</v>
      </c>
      <c r="R157" s="64">
        <f>SUM(R154:R156)</f>
        <v>9961</v>
      </c>
      <c r="S157" s="64">
        <f>SUM(S154:S156)</f>
        <v>31218</v>
      </c>
      <c r="T157" s="64">
        <f>SUM(T154:T156)</f>
        <v>123548</v>
      </c>
      <c r="U157" s="164">
        <v>196614</v>
      </c>
      <c r="V157" s="64">
        <f>SUM(V154:V156)</f>
        <v>-60059</v>
      </c>
      <c r="W157" s="64">
        <f>SUM(W154:W156)</f>
        <v>33893</v>
      </c>
      <c r="X157" s="64">
        <f>SUM(X154:X156)</f>
        <v>53322</v>
      </c>
      <c r="Y157" s="26"/>
      <c r="Z157" s="26"/>
      <c r="AA157" s="26"/>
      <c r="AB157" s="26"/>
      <c r="AC157" s="26"/>
    </row>
    <row r="158" spans="1:85" ht="15" thickTop="1" x14ac:dyDescent="0.3">
      <c r="A158" s="73"/>
      <c r="B158" s="155"/>
      <c r="C158" s="155"/>
      <c r="D158" s="155"/>
      <c r="P158" s="78"/>
      <c r="T158" s="75"/>
      <c r="U158" s="78"/>
      <c r="V158" s="79"/>
      <c r="W158" s="79"/>
      <c r="X158" s="79"/>
      <c r="Y158" s="26"/>
      <c r="Z158" s="26"/>
      <c r="AA158" s="26"/>
      <c r="AB158" s="26"/>
      <c r="AC158" s="26"/>
    </row>
    <row r="159" spans="1:85" s="141" customFormat="1" ht="36.6" customHeight="1" x14ac:dyDescent="0.3">
      <c r="A159" s="14" t="s">
        <v>158</v>
      </c>
      <c r="S159" s="142"/>
      <c r="Y159" s="26"/>
      <c r="Z159" s="26"/>
      <c r="AA159" s="26"/>
      <c r="AB159" s="26"/>
      <c r="AC159" s="26"/>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c r="BO159" s="143"/>
      <c r="BP159" s="143"/>
      <c r="BQ159" s="143"/>
      <c r="BR159" s="143"/>
      <c r="BS159" s="143"/>
      <c r="BT159" s="143"/>
      <c r="BU159" s="143"/>
      <c r="BV159" s="143"/>
      <c r="BW159" s="143"/>
      <c r="BX159" s="143"/>
      <c r="BY159" s="143"/>
      <c r="BZ159" s="143"/>
      <c r="CA159" s="143"/>
      <c r="CB159" s="143"/>
      <c r="CC159" s="143"/>
      <c r="CD159" s="143"/>
      <c r="CE159" s="143"/>
      <c r="CF159" s="143"/>
      <c r="CG159" s="143"/>
    </row>
    <row r="160" spans="1:85" s="24" customFormat="1" x14ac:dyDescent="0.3">
      <c r="A160" s="21" t="s">
        <v>159</v>
      </c>
      <c r="B160" s="22">
        <v>94333</v>
      </c>
      <c r="C160" s="22">
        <v>93594</v>
      </c>
      <c r="D160" s="22">
        <v>110809</v>
      </c>
      <c r="E160" s="22">
        <v>147364</v>
      </c>
      <c r="F160" s="23">
        <v>446100</v>
      </c>
      <c r="G160" s="22">
        <v>117463</v>
      </c>
      <c r="H160" s="22">
        <v>107559</v>
      </c>
      <c r="I160" s="22">
        <v>143380</v>
      </c>
      <c r="J160" s="22">
        <v>166677</v>
      </c>
      <c r="K160" s="23">
        <v>535079</v>
      </c>
      <c r="L160" s="22">
        <v>160386</v>
      </c>
      <c r="M160" s="22">
        <v>164908</v>
      </c>
      <c r="N160" s="22">
        <v>192756</v>
      </c>
      <c r="O160" s="22">
        <v>168864</v>
      </c>
      <c r="P160" s="23">
        <v>686914</v>
      </c>
      <c r="Q160" s="22">
        <v>214214</v>
      </c>
      <c r="R160" s="24">
        <v>228446</v>
      </c>
      <c r="S160" s="24">
        <v>264644</v>
      </c>
      <c r="T160" s="24">
        <v>280671.55268000002</v>
      </c>
      <c r="U160" s="25">
        <v>987975.55267999996</v>
      </c>
      <c r="V160" s="26">
        <v>290938</v>
      </c>
      <c r="W160" s="26">
        <v>321921</v>
      </c>
      <c r="X160" s="26">
        <v>342090</v>
      </c>
      <c r="Y160" s="26"/>
      <c r="Z160" s="26"/>
      <c r="AA160" s="26"/>
      <c r="AB160" s="26"/>
      <c r="AC160" s="26"/>
    </row>
    <row r="161" spans="1:85" s="24" customFormat="1" x14ac:dyDescent="0.3">
      <c r="A161" s="39" t="s">
        <v>160</v>
      </c>
      <c r="B161" s="40">
        <v>21477</v>
      </c>
      <c r="C161" s="40">
        <v>18768</v>
      </c>
      <c r="D161" s="40">
        <v>20028</v>
      </c>
      <c r="E161" s="40">
        <v>24487</v>
      </c>
      <c r="F161" s="41">
        <v>84760</v>
      </c>
      <c r="G161" s="40">
        <v>29699</v>
      </c>
      <c r="H161" s="40">
        <v>33700</v>
      </c>
      <c r="I161" s="40">
        <v>23062</v>
      </c>
      <c r="J161" s="40">
        <v>59463</v>
      </c>
      <c r="K161" s="41">
        <v>145924</v>
      </c>
      <c r="L161" s="40">
        <v>34633</v>
      </c>
      <c r="M161" s="40">
        <v>53887</v>
      </c>
      <c r="N161" s="40">
        <v>39233</v>
      </c>
      <c r="O161" s="22">
        <v>48714</v>
      </c>
      <c r="P161" s="41">
        <v>176467</v>
      </c>
      <c r="Q161" s="40">
        <v>42212</v>
      </c>
      <c r="R161" s="24">
        <v>57167</v>
      </c>
      <c r="S161" s="40">
        <v>47110</v>
      </c>
      <c r="T161" s="42">
        <v>55470.13409</v>
      </c>
      <c r="U161" s="43">
        <v>201959.13409000001</v>
      </c>
      <c r="V161" s="44">
        <v>52105</v>
      </c>
      <c r="W161" s="44">
        <v>52684</v>
      </c>
      <c r="X161" s="44">
        <v>71511</v>
      </c>
      <c r="Y161" s="264"/>
      <c r="Z161" s="26"/>
      <c r="AA161" s="26"/>
      <c r="AB161" s="26"/>
      <c r="AC161" s="26"/>
    </row>
    <row r="162" spans="1:85" s="24" customFormat="1" x14ac:dyDescent="0.3">
      <c r="A162" s="21" t="s">
        <v>161</v>
      </c>
      <c r="B162" s="156">
        <v>115810</v>
      </c>
      <c r="C162" s="156">
        <v>112362</v>
      </c>
      <c r="D162" s="156">
        <v>130837</v>
      </c>
      <c r="E162" s="22">
        <v>171851</v>
      </c>
      <c r="F162" s="23">
        <v>530860</v>
      </c>
      <c r="G162" s="22">
        <v>147162</v>
      </c>
      <c r="H162" s="22">
        <v>141259</v>
      </c>
      <c r="I162" s="22">
        <v>166442</v>
      </c>
      <c r="J162" s="22">
        <v>226140</v>
      </c>
      <c r="K162" s="23">
        <v>681003</v>
      </c>
      <c r="L162" s="22">
        <v>195019</v>
      </c>
      <c r="M162" s="22">
        <v>218795</v>
      </c>
      <c r="N162" s="22">
        <v>231989</v>
      </c>
      <c r="O162" s="46">
        <v>217578</v>
      </c>
      <c r="P162" s="23">
        <v>863381</v>
      </c>
      <c r="Q162" s="22">
        <v>256426</v>
      </c>
      <c r="R162" s="45">
        <v>285613</v>
      </c>
      <c r="S162" s="24">
        <v>311754</v>
      </c>
      <c r="T162" s="24">
        <v>336142</v>
      </c>
      <c r="U162" s="25">
        <v>1189934.68677</v>
      </c>
      <c r="V162" s="26">
        <v>343043</v>
      </c>
      <c r="W162" s="26">
        <v>374605</v>
      </c>
      <c r="X162" s="26">
        <f>SUM(X160:X161)</f>
        <v>413601</v>
      </c>
      <c r="Y162" s="27"/>
      <c r="Z162" s="27"/>
      <c r="AA162" s="28"/>
      <c r="AB162" s="28"/>
    </row>
    <row r="163" spans="1:85" s="137" customFormat="1" x14ac:dyDescent="0.3">
      <c r="A163" s="165"/>
      <c r="B163" s="166"/>
      <c r="C163" s="167"/>
      <c r="D163" s="167"/>
      <c r="E163" s="167"/>
      <c r="F163" s="168"/>
      <c r="G163" s="167"/>
      <c r="H163" s="167"/>
      <c r="I163" s="167"/>
      <c r="J163" s="167"/>
      <c r="K163" s="168"/>
      <c r="L163" s="167"/>
      <c r="M163" s="167"/>
      <c r="N163" s="136"/>
      <c r="O163" s="136"/>
      <c r="P163" s="168"/>
      <c r="Q163" s="167"/>
      <c r="R163" s="169"/>
      <c r="S163" s="169"/>
      <c r="T163" s="169"/>
      <c r="U163" s="170"/>
      <c r="V163" s="171"/>
      <c r="W163" s="171"/>
      <c r="X163" s="171"/>
      <c r="Y163" s="172"/>
      <c r="Z163" s="172"/>
      <c r="AA163" s="173"/>
      <c r="AB163" s="173"/>
    </row>
    <row r="164" spans="1:85" s="137" customFormat="1" x14ac:dyDescent="0.3">
      <c r="A164" s="165"/>
      <c r="B164" s="166"/>
      <c r="C164" s="167"/>
      <c r="D164" s="167"/>
      <c r="E164" s="174"/>
      <c r="F164" s="175"/>
      <c r="G164" s="167"/>
      <c r="H164" s="167"/>
      <c r="I164" s="167"/>
      <c r="J164" s="167"/>
      <c r="K164" s="168"/>
      <c r="L164" s="167"/>
      <c r="M164" s="167"/>
      <c r="N164" s="136"/>
      <c r="O164" s="136"/>
      <c r="P164" s="168"/>
      <c r="Q164" s="167"/>
      <c r="R164" s="169"/>
      <c r="S164" s="169"/>
      <c r="T164" s="169"/>
      <c r="U164" s="170"/>
      <c r="V164" s="171"/>
      <c r="W164" s="171"/>
      <c r="X164" s="171"/>
      <c r="Y164" s="172"/>
      <c r="Z164" s="172"/>
      <c r="AA164" s="173"/>
      <c r="AB164" s="173"/>
    </row>
    <row r="165" spans="1:85" s="178" customFormat="1" ht="36.9" customHeight="1" x14ac:dyDescent="0.3">
      <c r="A165" s="176" t="s">
        <v>162</v>
      </c>
      <c r="B165" s="177"/>
      <c r="C165" s="177"/>
      <c r="F165" s="177"/>
      <c r="G165" s="177"/>
      <c r="H165" s="177"/>
      <c r="I165" s="177"/>
      <c r="J165" s="177"/>
      <c r="K165" s="177"/>
      <c r="L165" s="177"/>
      <c r="M165" s="177"/>
      <c r="P165" s="177"/>
      <c r="Q165" s="177"/>
      <c r="R165" s="179"/>
      <c r="S165" s="180"/>
      <c r="T165" s="179"/>
      <c r="U165" s="179"/>
      <c r="V165" s="179"/>
      <c r="W165" s="179"/>
      <c r="X165" s="179"/>
      <c r="Y165" s="181"/>
      <c r="Z165" s="181"/>
      <c r="AA165" s="181"/>
      <c r="AB165" s="181"/>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182"/>
      <c r="BW165" s="182"/>
      <c r="BX165" s="182"/>
      <c r="BY165" s="182"/>
      <c r="BZ165" s="182"/>
      <c r="CA165" s="182"/>
      <c r="CB165" s="182"/>
      <c r="CC165" s="182"/>
      <c r="CD165" s="182"/>
      <c r="CE165" s="182"/>
      <c r="CF165" s="182"/>
      <c r="CG165" s="182"/>
    </row>
    <row r="166" spans="1:85" s="24" customFormat="1" ht="16.2" x14ac:dyDescent="0.3">
      <c r="A166" s="161" t="s">
        <v>163</v>
      </c>
      <c r="B166" s="22">
        <v>122</v>
      </c>
      <c r="C166" s="22">
        <v>129</v>
      </c>
      <c r="D166" s="22">
        <v>142</v>
      </c>
      <c r="E166" s="22">
        <v>161</v>
      </c>
      <c r="F166" s="54"/>
      <c r="G166" s="183">
        <v>174</v>
      </c>
      <c r="H166" s="22">
        <v>183</v>
      </c>
      <c r="I166" s="22">
        <v>204</v>
      </c>
      <c r="J166" s="22">
        <v>221</v>
      </c>
      <c r="K166" s="23"/>
      <c r="L166" s="22">
        <v>242</v>
      </c>
      <c r="M166" s="22">
        <v>260</v>
      </c>
      <c r="N166" s="22">
        <v>289</v>
      </c>
      <c r="O166" s="22">
        <v>327</v>
      </c>
      <c r="P166" s="23"/>
      <c r="Q166" s="22">
        <v>348</v>
      </c>
      <c r="R166" s="24">
        <v>368</v>
      </c>
      <c r="S166" s="184">
        <v>403</v>
      </c>
      <c r="T166" s="184">
        <v>473</v>
      </c>
      <c r="U166" s="25"/>
      <c r="V166" s="26">
        <v>520</v>
      </c>
      <c r="W166" s="26">
        <v>559</v>
      </c>
      <c r="X166" s="26">
        <v>619</v>
      </c>
      <c r="Y166" s="27"/>
      <c r="Z166" s="27"/>
      <c r="AA166" s="28"/>
      <c r="AB166" s="28"/>
    </row>
    <row r="167" spans="1:85" s="24" customFormat="1" ht="16.2" x14ac:dyDescent="0.3">
      <c r="A167" s="185" t="s">
        <v>164</v>
      </c>
      <c r="B167" s="22">
        <v>930</v>
      </c>
      <c r="C167" s="22">
        <v>1050</v>
      </c>
      <c r="D167" s="22">
        <v>1130</v>
      </c>
      <c r="E167" s="22">
        <v>1230</v>
      </c>
      <c r="F167" s="54"/>
      <c r="G167" s="22">
        <v>1274</v>
      </c>
      <c r="H167" s="22">
        <v>1340</v>
      </c>
      <c r="I167" s="22">
        <v>1510</v>
      </c>
      <c r="J167" s="22">
        <v>1730</v>
      </c>
      <c r="K167" s="23"/>
      <c r="L167" s="22">
        <v>1790</v>
      </c>
      <c r="M167" s="22">
        <v>2040</v>
      </c>
      <c r="N167" s="22">
        <v>2390</v>
      </c>
      <c r="O167" s="22">
        <v>2800</v>
      </c>
      <c r="P167" s="23"/>
      <c r="Q167" s="22">
        <v>2970</v>
      </c>
      <c r="R167" s="24">
        <v>3330</v>
      </c>
      <c r="S167" s="184">
        <v>3730</v>
      </c>
      <c r="T167" s="184">
        <v>4647</v>
      </c>
      <c r="U167" s="25"/>
      <c r="V167" s="26">
        <v>4778</v>
      </c>
      <c r="W167" s="26">
        <v>5227</v>
      </c>
      <c r="X167" s="26">
        <v>5819</v>
      </c>
      <c r="Y167" s="27"/>
      <c r="Z167" s="27"/>
      <c r="AA167" s="28"/>
      <c r="AB167" s="28"/>
    </row>
    <row r="168" spans="1:85" s="121" customFormat="1" ht="16.2" x14ac:dyDescent="0.3">
      <c r="A168" s="185" t="s">
        <v>165</v>
      </c>
      <c r="B168" s="186"/>
      <c r="C168" s="186"/>
      <c r="D168" s="186"/>
      <c r="E168" s="155">
        <v>1.21</v>
      </c>
      <c r="F168" s="187"/>
      <c r="G168" s="155">
        <v>1.19</v>
      </c>
      <c r="H168" s="155">
        <v>1.19</v>
      </c>
      <c r="I168" s="155">
        <v>1.2</v>
      </c>
      <c r="J168" s="188">
        <v>1.19</v>
      </c>
      <c r="K168" s="187"/>
      <c r="L168" s="155">
        <v>1.19</v>
      </c>
      <c r="M168" s="155">
        <v>1.19</v>
      </c>
      <c r="N168" s="155">
        <v>1.19</v>
      </c>
      <c r="O168" s="155">
        <v>1.19</v>
      </c>
      <c r="P168" s="187"/>
      <c r="Q168" s="155">
        <v>1.19</v>
      </c>
      <c r="R168" s="189">
        <v>1.19</v>
      </c>
      <c r="S168" s="190">
        <v>1.2</v>
      </c>
      <c r="T168" s="190">
        <v>1.21</v>
      </c>
      <c r="U168" s="191"/>
      <c r="V168" s="192">
        <v>1.21</v>
      </c>
      <c r="W168" s="192">
        <v>1.22</v>
      </c>
      <c r="X168" s="192">
        <v>1.22</v>
      </c>
      <c r="Y168" s="36"/>
      <c r="Z168" s="36"/>
      <c r="AA168" s="37"/>
      <c r="AB168" s="37"/>
    </row>
    <row r="169" spans="1:85" hidden="1" x14ac:dyDescent="0.3">
      <c r="A169" s="185" t="s">
        <v>166</v>
      </c>
      <c r="B169" s="193">
        <v>0.42</v>
      </c>
      <c r="C169" s="193">
        <v>0.6</v>
      </c>
      <c r="D169" s="193">
        <v>0.55000000000000004</v>
      </c>
      <c r="E169" s="193">
        <v>0.57999999999999996</v>
      </c>
      <c r="F169" s="78"/>
      <c r="G169" s="193">
        <v>0.43</v>
      </c>
      <c r="H169" s="193">
        <v>0.46</v>
      </c>
      <c r="I169" s="193">
        <v>0.75</v>
      </c>
      <c r="J169" s="193">
        <v>0.53</v>
      </c>
      <c r="L169" s="193">
        <v>0.64</v>
      </c>
      <c r="M169" s="193">
        <v>0.55000000000000004</v>
      </c>
      <c r="N169" s="193">
        <v>0.57999999999999996</v>
      </c>
      <c r="O169" s="193">
        <v>0.65</v>
      </c>
      <c r="P169" s="78"/>
      <c r="Q169" s="193">
        <v>0.45</v>
      </c>
      <c r="R169" s="193">
        <v>0.76</v>
      </c>
      <c r="S169" s="194">
        <v>0.63</v>
      </c>
      <c r="T169" s="194">
        <v>0.79</v>
      </c>
      <c r="U169" s="78"/>
      <c r="V169" s="195">
        <v>0.63</v>
      </c>
      <c r="W169" s="195"/>
      <c r="X169" s="195">
        <f>[16]Forward_Looking_Indicators!B8/100</f>
        <v>0</v>
      </c>
    </row>
    <row r="170" spans="1:85" x14ac:dyDescent="0.3">
      <c r="A170" s="73"/>
      <c r="B170" s="13"/>
      <c r="P170" s="78"/>
      <c r="T170" s="75"/>
      <c r="U170" s="78"/>
      <c r="V170" s="196"/>
      <c r="W170" s="196"/>
      <c r="X170" s="196"/>
    </row>
    <row r="171" spans="1:85" s="141" customFormat="1" ht="36.9" customHeight="1" x14ac:dyDescent="0.3">
      <c r="A171" s="14" t="s">
        <v>167</v>
      </c>
      <c r="S171" s="142"/>
      <c r="Y171" s="4"/>
      <c r="Z171" s="4"/>
      <c r="AA171" s="4"/>
      <c r="AB171" s="4"/>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c r="BO171" s="143"/>
      <c r="BP171" s="143"/>
      <c r="BQ171" s="143"/>
      <c r="BR171" s="143"/>
      <c r="BS171" s="143"/>
      <c r="BT171" s="143"/>
      <c r="BU171" s="143"/>
      <c r="BV171" s="143"/>
      <c r="BW171" s="143"/>
      <c r="BX171" s="143"/>
      <c r="BY171" s="143"/>
      <c r="BZ171" s="143"/>
      <c r="CA171" s="143"/>
      <c r="CB171" s="143"/>
      <c r="CC171" s="143"/>
      <c r="CD171" s="143"/>
      <c r="CE171" s="143"/>
      <c r="CF171" s="143"/>
      <c r="CG171" s="143"/>
    </row>
    <row r="172" spans="1:85" s="24" customFormat="1" x14ac:dyDescent="0.3">
      <c r="A172" s="197" t="s">
        <v>168</v>
      </c>
      <c r="B172" s="198"/>
      <c r="C172" s="199"/>
      <c r="D172" s="199"/>
      <c r="E172" s="199"/>
      <c r="F172" s="200"/>
      <c r="G172" s="201"/>
      <c r="H172" s="201"/>
      <c r="I172" s="201"/>
      <c r="J172" s="201"/>
      <c r="K172" s="202"/>
      <c r="L172" s="201"/>
      <c r="M172" s="201"/>
      <c r="N172" s="22"/>
      <c r="O172" s="22"/>
      <c r="P172" s="202"/>
      <c r="Q172" s="201"/>
      <c r="R172" s="203"/>
      <c r="S172" s="203"/>
      <c r="T172" s="203"/>
      <c r="U172" s="204"/>
      <c r="V172" s="205"/>
      <c r="W172" s="205"/>
      <c r="X172" s="205"/>
      <c r="Y172" s="27"/>
      <c r="Z172" s="27"/>
      <c r="AA172" s="28"/>
      <c r="AB172" s="28"/>
    </row>
    <row r="173" spans="1:85" s="24" customFormat="1" x14ac:dyDescent="0.3">
      <c r="A173" s="206" t="s">
        <v>169</v>
      </c>
      <c r="B173" s="22">
        <v>65301</v>
      </c>
      <c r="C173" s="22">
        <v>60423</v>
      </c>
      <c r="D173" s="22">
        <v>71424</v>
      </c>
      <c r="E173" s="22">
        <v>83406</v>
      </c>
      <c r="F173" s="23">
        <v>280554</v>
      </c>
      <c r="G173" s="22">
        <v>75175</v>
      </c>
      <c r="H173" s="22">
        <v>69877</v>
      </c>
      <c r="I173" s="22">
        <v>83517</v>
      </c>
      <c r="J173" s="22">
        <v>134080</v>
      </c>
      <c r="K173" s="23">
        <v>362649</v>
      </c>
      <c r="L173" s="22">
        <v>97302</v>
      </c>
      <c r="M173" s="22">
        <v>110637</v>
      </c>
      <c r="N173" s="22">
        <v>118569</v>
      </c>
      <c r="O173" s="22">
        <v>100408</v>
      </c>
      <c r="P173" s="23">
        <v>426916</v>
      </c>
      <c r="Q173" s="22">
        <v>111154</v>
      </c>
      <c r="R173" s="24">
        <v>131721</v>
      </c>
      <c r="S173" s="24">
        <v>139267</v>
      </c>
      <c r="T173" s="24">
        <v>128868</v>
      </c>
      <c r="U173" s="25">
        <v>511010</v>
      </c>
      <c r="V173" s="26">
        <v>127081</v>
      </c>
      <c r="W173" s="26">
        <v>145916</v>
      </c>
      <c r="X173" s="26">
        <v>153375</v>
      </c>
      <c r="Y173" s="27"/>
      <c r="Z173" s="27"/>
      <c r="AA173" s="28"/>
      <c r="AB173" s="28"/>
    </row>
    <row r="174" spans="1:85" s="24" customFormat="1" x14ac:dyDescent="0.3">
      <c r="A174" s="207" t="s">
        <v>170</v>
      </c>
      <c r="B174" s="40">
        <v>90</v>
      </c>
      <c r="C174" s="40">
        <v>149</v>
      </c>
      <c r="D174" s="40">
        <v>319</v>
      </c>
      <c r="E174" s="40">
        <v>549</v>
      </c>
      <c r="F174" s="41">
        <v>1107</v>
      </c>
      <c r="G174" s="40">
        <v>720</v>
      </c>
      <c r="H174" s="40">
        <v>613</v>
      </c>
      <c r="I174" s="40">
        <v>889</v>
      </c>
      <c r="J174" s="40">
        <v>1681</v>
      </c>
      <c r="K174" s="41">
        <v>3903</v>
      </c>
      <c r="L174" s="40">
        <v>1697</v>
      </c>
      <c r="M174" s="40">
        <v>1891</v>
      </c>
      <c r="N174" s="40">
        <v>2922</v>
      </c>
      <c r="O174" s="40">
        <v>3501</v>
      </c>
      <c r="P174" s="41">
        <v>10011</v>
      </c>
      <c r="Q174" s="40">
        <v>3206</v>
      </c>
      <c r="R174" s="42">
        <v>3865</v>
      </c>
      <c r="S174" s="42">
        <v>5616</v>
      </c>
      <c r="T174" s="42">
        <v>7869</v>
      </c>
      <c r="U174" s="43">
        <v>20556</v>
      </c>
      <c r="V174" s="44">
        <v>7201</v>
      </c>
      <c r="W174" s="44">
        <v>8494</v>
      </c>
      <c r="X174" s="44">
        <v>9195</v>
      </c>
      <c r="Y174" s="27"/>
      <c r="Z174" s="27"/>
      <c r="AA174" s="28"/>
      <c r="AB174" s="28"/>
    </row>
    <row r="175" spans="1:85" s="24" customFormat="1" x14ac:dyDescent="0.3">
      <c r="A175" s="208" t="s">
        <v>171</v>
      </c>
      <c r="B175" s="209">
        <v>65391</v>
      </c>
      <c r="C175" s="209">
        <v>60572</v>
      </c>
      <c r="D175" s="209">
        <v>71743</v>
      </c>
      <c r="E175" s="209">
        <v>83955</v>
      </c>
      <c r="F175" s="210">
        <v>281661</v>
      </c>
      <c r="G175" s="209">
        <v>75895</v>
      </c>
      <c r="H175" s="209">
        <v>70490</v>
      </c>
      <c r="I175" s="209">
        <v>84406</v>
      </c>
      <c r="J175" s="209">
        <v>135761</v>
      </c>
      <c r="K175" s="210">
        <v>366552</v>
      </c>
      <c r="L175" s="209">
        <v>98999</v>
      </c>
      <c r="M175" s="209">
        <v>112528</v>
      </c>
      <c r="N175" s="44">
        <v>121491</v>
      </c>
      <c r="O175" s="44">
        <v>103909</v>
      </c>
      <c r="P175" s="210">
        <v>436927</v>
      </c>
      <c r="Q175" s="44">
        <v>114360</v>
      </c>
      <c r="R175" s="44">
        <v>135586</v>
      </c>
      <c r="S175" s="44">
        <v>144883</v>
      </c>
      <c r="T175" s="44">
        <v>136737</v>
      </c>
      <c r="U175" s="211">
        <v>531566</v>
      </c>
      <c r="V175" s="44">
        <v>134282</v>
      </c>
      <c r="W175" s="44">
        <v>154410</v>
      </c>
      <c r="X175" s="44">
        <f>SUM(X173:X174)</f>
        <v>162570</v>
      </c>
      <c r="Y175" s="27"/>
      <c r="Z175" s="27"/>
      <c r="AA175" s="28"/>
      <c r="AB175" s="28"/>
    </row>
    <row r="176" spans="1:85" s="24" customFormat="1" x14ac:dyDescent="0.3">
      <c r="A176" s="206" t="s">
        <v>172</v>
      </c>
      <c r="B176" s="22">
        <v>23278</v>
      </c>
      <c r="C176" s="22">
        <v>24262</v>
      </c>
      <c r="D176" s="22">
        <v>26504</v>
      </c>
      <c r="E176" s="22">
        <v>33144</v>
      </c>
      <c r="F176" s="23">
        <v>107188</v>
      </c>
      <c r="G176" s="22">
        <v>30248</v>
      </c>
      <c r="H176" s="22">
        <v>27242</v>
      </c>
      <c r="I176" s="22">
        <v>31297</v>
      </c>
      <c r="J176" s="22">
        <v>48138</v>
      </c>
      <c r="K176" s="23">
        <v>136925</v>
      </c>
      <c r="L176" s="22">
        <v>32945</v>
      </c>
      <c r="M176" s="22">
        <v>37701</v>
      </c>
      <c r="N176" s="22">
        <v>41554</v>
      </c>
      <c r="O176" s="22">
        <v>37539</v>
      </c>
      <c r="P176" s="23">
        <v>149739</v>
      </c>
      <c r="Q176" s="22">
        <v>40625</v>
      </c>
      <c r="R176" s="24">
        <v>48463</v>
      </c>
      <c r="S176" s="24">
        <v>53422</v>
      </c>
      <c r="T176" s="24">
        <v>52447</v>
      </c>
      <c r="U176" s="25">
        <v>194957</v>
      </c>
      <c r="V176" s="26">
        <v>50583</v>
      </c>
      <c r="W176" s="26">
        <v>59968</v>
      </c>
      <c r="X176" s="26">
        <v>59746</v>
      </c>
      <c r="Y176" s="27"/>
      <c r="Z176" s="27"/>
      <c r="AA176" s="28"/>
      <c r="AB176" s="28"/>
    </row>
    <row r="177" spans="1:28" s="24" customFormat="1" x14ac:dyDescent="0.3">
      <c r="A177" s="207" t="s">
        <v>173</v>
      </c>
      <c r="B177" s="40">
        <v>0</v>
      </c>
      <c r="C177" s="40">
        <v>0</v>
      </c>
      <c r="D177" s="40">
        <v>0</v>
      </c>
      <c r="E177" s="40">
        <v>0</v>
      </c>
      <c r="F177" s="41">
        <v>0</v>
      </c>
      <c r="G177" s="40"/>
      <c r="H177" s="40">
        <v>0</v>
      </c>
      <c r="I177" s="149"/>
      <c r="J177" s="149"/>
      <c r="K177" s="41">
        <v>0</v>
      </c>
      <c r="L177" s="40">
        <v>0</v>
      </c>
      <c r="M177" s="40">
        <v>145</v>
      </c>
      <c r="N177" s="40">
        <v>0</v>
      </c>
      <c r="O177" s="40">
        <v>0</v>
      </c>
      <c r="P177" s="41">
        <v>145</v>
      </c>
      <c r="Q177" s="40">
        <v>0</v>
      </c>
      <c r="R177" s="42">
        <v>0</v>
      </c>
      <c r="S177" s="40">
        <v>0</v>
      </c>
      <c r="T177" s="42">
        <v>0</v>
      </c>
      <c r="U177" s="43"/>
      <c r="V177" s="44">
        <v>180</v>
      </c>
      <c r="W177" s="44">
        <v>1085</v>
      </c>
      <c r="X177" s="44">
        <v>1252</v>
      </c>
      <c r="Y177" s="27"/>
      <c r="Z177" s="27"/>
      <c r="AA177" s="28"/>
      <c r="AB177" s="28"/>
    </row>
    <row r="178" spans="1:28" s="24" customFormat="1" x14ac:dyDescent="0.3">
      <c r="A178" s="212" t="s">
        <v>174</v>
      </c>
      <c r="B178" s="44">
        <v>23278</v>
      </c>
      <c r="C178" s="44">
        <v>24262</v>
      </c>
      <c r="D178" s="44">
        <v>26504</v>
      </c>
      <c r="E178" s="44">
        <v>33144</v>
      </c>
      <c r="F178" s="44">
        <v>107188</v>
      </c>
      <c r="G178" s="44">
        <v>30248</v>
      </c>
      <c r="H178" s="44">
        <v>27242</v>
      </c>
      <c r="I178" s="44">
        <v>31297</v>
      </c>
      <c r="J178" s="44">
        <v>48138</v>
      </c>
      <c r="K178" s="44">
        <v>136925</v>
      </c>
      <c r="L178" s="44">
        <v>32945</v>
      </c>
      <c r="M178" s="44">
        <v>37846</v>
      </c>
      <c r="N178" s="44">
        <v>41554</v>
      </c>
      <c r="O178" s="44">
        <v>37539</v>
      </c>
      <c r="P178" s="41">
        <v>149884</v>
      </c>
      <c r="Q178" s="44">
        <v>40625</v>
      </c>
      <c r="R178" s="44">
        <v>48463</v>
      </c>
      <c r="S178" s="44">
        <v>53422</v>
      </c>
      <c r="T178" s="44">
        <v>52447</v>
      </c>
      <c r="U178" s="213">
        <v>194957</v>
      </c>
      <c r="V178" s="44">
        <f>SUM(V176:V177)</f>
        <v>50763</v>
      </c>
      <c r="W178" s="44">
        <f>SUM(W176:W177)</f>
        <v>61053</v>
      </c>
      <c r="X178" s="44">
        <f>SUM(X176:X177)</f>
        <v>60998</v>
      </c>
      <c r="Y178" s="27"/>
      <c r="Z178" s="27"/>
      <c r="AA178" s="28"/>
      <c r="AB178" s="28"/>
    </row>
    <row r="179" spans="1:28" s="24" customFormat="1" x14ac:dyDescent="0.3">
      <c r="A179" s="21" t="s">
        <v>28</v>
      </c>
      <c r="B179" s="26">
        <v>42113</v>
      </c>
      <c r="C179" s="26">
        <v>36310</v>
      </c>
      <c r="D179" s="26">
        <v>45239</v>
      </c>
      <c r="E179" s="26">
        <v>50811</v>
      </c>
      <c r="F179" s="23">
        <v>174473</v>
      </c>
      <c r="G179" s="26">
        <v>45647</v>
      </c>
      <c r="H179" s="26">
        <v>43248</v>
      </c>
      <c r="I179" s="26">
        <v>53109</v>
      </c>
      <c r="J179" s="26">
        <v>87623</v>
      </c>
      <c r="K179" s="23">
        <v>229627</v>
      </c>
      <c r="L179" s="26">
        <v>66054</v>
      </c>
      <c r="M179" s="26">
        <v>74682</v>
      </c>
      <c r="N179" s="26">
        <v>79937</v>
      </c>
      <c r="O179" s="26">
        <v>66370</v>
      </c>
      <c r="P179" s="23">
        <v>287043</v>
      </c>
      <c r="Q179" s="26">
        <v>73735</v>
      </c>
      <c r="R179" s="26">
        <v>87123</v>
      </c>
      <c r="S179" s="26">
        <v>91461</v>
      </c>
      <c r="T179" s="26">
        <v>84290</v>
      </c>
      <c r="U179" s="23">
        <v>336609</v>
      </c>
      <c r="V179" s="26">
        <v>83519</v>
      </c>
      <c r="W179" s="26">
        <v>93357</v>
      </c>
      <c r="X179" s="26">
        <f>X175-X178</f>
        <v>101572</v>
      </c>
      <c r="Y179" s="49"/>
      <c r="Z179" s="49"/>
      <c r="AA179" s="28"/>
      <c r="AB179" s="28"/>
    </row>
    <row r="180" spans="1:28" s="33" customFormat="1" x14ac:dyDescent="0.3">
      <c r="A180" s="214" t="s">
        <v>175</v>
      </c>
      <c r="B180" s="30">
        <v>0.64401828997874322</v>
      </c>
      <c r="C180" s="30">
        <v>0.59945189196328341</v>
      </c>
      <c r="D180" s="30">
        <v>0.63057022984820821</v>
      </c>
      <c r="E180" s="30">
        <v>0.60521708057888157</v>
      </c>
      <c r="F180" s="118">
        <v>0.61944323140228852</v>
      </c>
      <c r="G180" s="30">
        <v>0.60144937084129391</v>
      </c>
      <c r="H180" s="30">
        <v>0.61353383458646615</v>
      </c>
      <c r="I180" s="30">
        <v>0.62920882401724998</v>
      </c>
      <c r="J180" s="30">
        <v>0.64542099719359758</v>
      </c>
      <c r="K180" s="118">
        <v>0.62645136297169302</v>
      </c>
      <c r="L180" s="30">
        <v>0.66721886079657367</v>
      </c>
      <c r="M180" s="30">
        <v>0.66400000000000003</v>
      </c>
      <c r="N180" s="30">
        <v>1.6639999999999999</v>
      </c>
      <c r="O180" s="30">
        <v>2.6640000000000001</v>
      </c>
      <c r="P180" s="118">
        <v>0.65695871392704042</v>
      </c>
      <c r="Q180" s="30">
        <v>0.64476215459951036</v>
      </c>
      <c r="R180" s="30">
        <v>0.64256634165769322</v>
      </c>
      <c r="S180" s="33">
        <v>0.63127489077393484</v>
      </c>
      <c r="T180" s="33">
        <v>0.61643885707599255</v>
      </c>
      <c r="U180" s="119">
        <v>0.63324027496115254</v>
      </c>
      <c r="V180" s="120">
        <f>V179/V175</f>
        <v>0.62196720334817768</v>
      </c>
      <c r="W180" s="120">
        <f>W179/W175</f>
        <v>0.60460462405284632</v>
      </c>
      <c r="X180" s="120">
        <f>X179/X175</f>
        <v>0.62478932152303623</v>
      </c>
      <c r="Y180" s="49"/>
      <c r="Z180" s="49"/>
      <c r="AA180" s="50"/>
      <c r="AB180" s="50"/>
    </row>
    <row r="181" spans="1:28" s="33" customFormat="1" x14ac:dyDescent="0.3">
      <c r="A181" s="214" t="s">
        <v>176</v>
      </c>
      <c r="B181" s="30">
        <v>0.64352766420116081</v>
      </c>
      <c r="C181" s="30">
        <v>0.59846416099829536</v>
      </c>
      <c r="D181" s="30">
        <v>0.6289202508960573</v>
      </c>
      <c r="E181" s="30">
        <v>0.60261851665347821</v>
      </c>
      <c r="F181" s="118">
        <v>0.61794164403287777</v>
      </c>
      <c r="G181" s="30">
        <v>0.59763219155304292</v>
      </c>
      <c r="H181" s="30">
        <v>0.61014353793093579</v>
      </c>
      <c r="I181" s="30">
        <v>0.62526192272231995</v>
      </c>
      <c r="J181" s="30">
        <v>0.64097553699284004</v>
      </c>
      <c r="K181" s="118">
        <v>0.62243105592459924</v>
      </c>
      <c r="L181" s="30">
        <v>0.66141497605393518</v>
      </c>
      <c r="M181" s="30">
        <v>0.65923696412592536</v>
      </c>
      <c r="N181" s="30">
        <v>0.64953740016361783</v>
      </c>
      <c r="O181" s="30">
        <v>0.62613536769978484</v>
      </c>
      <c r="P181" s="118">
        <v>0.6492541858351526</v>
      </c>
      <c r="Q181" s="30">
        <v>0.6345160767943574</v>
      </c>
      <c r="R181" s="30">
        <v>0.6320784081505606</v>
      </c>
      <c r="S181" s="33">
        <v>0.61640589658713119</v>
      </c>
      <c r="T181" s="33">
        <v>0.59301766148306789</v>
      </c>
      <c r="U181" s="119">
        <v>0.61848691806422573</v>
      </c>
      <c r="V181" s="120">
        <v>0.60196252783657667</v>
      </c>
      <c r="W181" s="120">
        <v>0.58902382192494307</v>
      </c>
      <c r="X181" s="120">
        <f>(X173-X176)/X173</f>
        <v>0.61045802770986146</v>
      </c>
      <c r="Y181" s="49"/>
      <c r="Z181" s="49"/>
      <c r="AA181" s="50"/>
      <c r="AB181" s="50"/>
    </row>
    <row r="182" spans="1:28" s="33" customFormat="1" x14ac:dyDescent="0.3">
      <c r="A182" s="214" t="s">
        <v>177</v>
      </c>
      <c r="B182" s="30">
        <v>1</v>
      </c>
      <c r="C182" s="30">
        <v>1</v>
      </c>
      <c r="D182" s="30">
        <v>1</v>
      </c>
      <c r="E182" s="30">
        <v>1</v>
      </c>
      <c r="F182" s="118">
        <v>1</v>
      </c>
      <c r="G182" s="30">
        <v>1</v>
      </c>
      <c r="H182" s="30">
        <v>1</v>
      </c>
      <c r="I182" s="30">
        <v>1</v>
      </c>
      <c r="J182" s="30">
        <v>1</v>
      </c>
      <c r="K182" s="118">
        <v>1</v>
      </c>
      <c r="L182" s="30">
        <v>1</v>
      </c>
      <c r="M182" s="30">
        <v>0.92332099418297198</v>
      </c>
      <c r="N182" s="30">
        <v>1</v>
      </c>
      <c r="O182" s="30">
        <v>1</v>
      </c>
      <c r="P182" s="118">
        <v>0.98551593247427827</v>
      </c>
      <c r="Q182" s="30">
        <v>1</v>
      </c>
      <c r="R182" s="30">
        <v>1</v>
      </c>
      <c r="S182" s="33">
        <v>1</v>
      </c>
      <c r="T182" s="33">
        <v>1</v>
      </c>
      <c r="U182" s="119">
        <v>1</v>
      </c>
      <c r="V182" s="120">
        <v>0.9750034717400361</v>
      </c>
      <c r="W182" s="120">
        <v>0.87226277372262773</v>
      </c>
      <c r="X182" s="120">
        <f>(X174-X177)/X174</f>
        <v>0.86383904295812941</v>
      </c>
      <c r="Y182" s="27"/>
      <c r="Z182" s="27"/>
      <c r="AA182" s="50"/>
      <c r="AB182" s="50"/>
    </row>
    <row r="183" spans="1:28" s="24" customFormat="1" x14ac:dyDescent="0.3">
      <c r="A183" s="21" t="s">
        <v>178</v>
      </c>
      <c r="B183" s="22">
        <v>3712</v>
      </c>
      <c r="C183" s="22">
        <v>3087</v>
      </c>
      <c r="D183" s="22">
        <v>3485</v>
      </c>
      <c r="E183" s="22">
        <v>4185</v>
      </c>
      <c r="F183" s="23">
        <v>14469</v>
      </c>
      <c r="G183" s="22">
        <v>3032</v>
      </c>
      <c r="H183" s="22">
        <v>3762</v>
      </c>
      <c r="I183" s="22">
        <v>3355</v>
      </c>
      <c r="J183" s="22">
        <v>5231</v>
      </c>
      <c r="K183" s="23">
        <v>15380</v>
      </c>
      <c r="L183" s="22">
        <v>9243</v>
      </c>
      <c r="M183" s="22">
        <v>12313</v>
      </c>
      <c r="N183" s="22">
        <v>10476</v>
      </c>
      <c r="O183" s="22">
        <v>14104</v>
      </c>
      <c r="P183" s="23">
        <v>46136</v>
      </c>
      <c r="Q183" s="22">
        <v>9896</v>
      </c>
      <c r="R183" s="24">
        <v>13316</v>
      </c>
      <c r="S183" s="24">
        <v>13864</v>
      </c>
      <c r="T183" s="24">
        <v>14531</v>
      </c>
      <c r="U183" s="25">
        <v>51607</v>
      </c>
      <c r="V183" s="26">
        <v>16080</v>
      </c>
      <c r="W183" s="26">
        <v>14376</v>
      </c>
      <c r="X183" s="26">
        <f>'[16]3-Month_Segment'!D14</f>
        <v>15672</v>
      </c>
      <c r="Y183" s="27"/>
      <c r="Z183" s="27"/>
      <c r="AA183" s="28"/>
      <c r="AB183" s="28"/>
    </row>
    <row r="184" spans="1:28" s="24" customFormat="1" x14ac:dyDescent="0.3">
      <c r="A184" s="21"/>
      <c r="B184" s="53"/>
      <c r="C184" s="53"/>
      <c r="D184" s="22"/>
      <c r="E184" s="53"/>
      <c r="F184" s="54"/>
      <c r="G184" s="53"/>
      <c r="H184" s="53"/>
      <c r="I184" s="53"/>
      <c r="J184" s="53"/>
      <c r="K184" s="23"/>
      <c r="L184" s="53"/>
      <c r="M184" s="53"/>
      <c r="N184" s="22"/>
      <c r="O184" s="22"/>
      <c r="P184" s="23"/>
      <c r="Q184" s="53"/>
      <c r="R184" s="55"/>
      <c r="S184" s="55"/>
      <c r="T184" s="55"/>
      <c r="U184" s="25"/>
      <c r="V184" s="26"/>
      <c r="W184" s="26"/>
      <c r="X184" s="26"/>
      <c r="Y184" s="27"/>
      <c r="Z184" s="27"/>
      <c r="AA184" s="28"/>
      <c r="AB184" s="28"/>
    </row>
    <row r="185" spans="1:28" s="24" customFormat="1" x14ac:dyDescent="0.3">
      <c r="A185" s="21"/>
      <c r="B185" s="53"/>
      <c r="C185" s="53"/>
      <c r="D185" s="22"/>
      <c r="E185" s="53"/>
      <c r="F185" s="54"/>
      <c r="G185" s="53"/>
      <c r="H185" s="53"/>
      <c r="I185" s="53"/>
      <c r="J185" s="53"/>
      <c r="K185" s="23"/>
      <c r="L185" s="53"/>
      <c r="M185" s="53"/>
      <c r="N185" s="22"/>
      <c r="O185" s="22"/>
      <c r="P185" s="23"/>
      <c r="Q185" s="53"/>
      <c r="R185" s="55"/>
      <c r="S185" s="55"/>
      <c r="T185" s="55"/>
      <c r="U185" s="25"/>
      <c r="V185" s="26"/>
      <c r="W185" s="26"/>
      <c r="X185" s="26"/>
      <c r="Y185" s="172"/>
      <c r="Z185" s="172"/>
      <c r="AA185" s="28"/>
      <c r="AB185" s="28"/>
    </row>
    <row r="186" spans="1:28" s="137" customFormat="1" x14ac:dyDescent="0.3">
      <c r="A186" s="215" t="s">
        <v>179</v>
      </c>
      <c r="B186" s="136"/>
      <c r="C186" s="136"/>
      <c r="D186" s="136"/>
      <c r="E186" s="136"/>
      <c r="F186" s="175"/>
      <c r="G186" s="167"/>
      <c r="H186" s="167"/>
      <c r="I186" s="167"/>
      <c r="J186" s="167"/>
      <c r="K186" s="168"/>
      <c r="L186" s="167"/>
      <c r="M186" s="167"/>
      <c r="N186" s="136"/>
      <c r="O186" s="136"/>
      <c r="P186" s="168"/>
      <c r="Q186" s="167"/>
      <c r="R186" s="169"/>
      <c r="S186" s="169"/>
      <c r="T186" s="169"/>
      <c r="U186" s="170"/>
      <c r="V186" s="171"/>
      <c r="W186" s="171"/>
      <c r="X186" s="171"/>
      <c r="Y186" s="27"/>
      <c r="Z186" s="27"/>
      <c r="AA186" s="173"/>
      <c r="AB186" s="173"/>
    </row>
    <row r="187" spans="1:28" s="24" customFormat="1" x14ac:dyDescent="0.3">
      <c r="A187" s="216" t="s">
        <v>180</v>
      </c>
      <c r="B187" s="22">
        <v>22788</v>
      </c>
      <c r="C187" s="22">
        <v>19968</v>
      </c>
      <c r="D187" s="22">
        <v>25073</v>
      </c>
      <c r="E187" s="22">
        <v>51091</v>
      </c>
      <c r="F187" s="23">
        <v>118920</v>
      </c>
      <c r="G187" s="22">
        <v>32113</v>
      </c>
      <c r="H187" s="22">
        <v>28878</v>
      </c>
      <c r="I187" s="22">
        <v>36574</v>
      </c>
      <c r="J187" s="22">
        <v>40036</v>
      </c>
      <c r="K187" s="23">
        <v>137601</v>
      </c>
      <c r="L187" s="22">
        <v>43584</v>
      </c>
      <c r="M187" s="22">
        <v>45790</v>
      </c>
      <c r="N187" s="22">
        <v>47234</v>
      </c>
      <c r="O187" s="22">
        <v>45001</v>
      </c>
      <c r="P187" s="23">
        <v>181609</v>
      </c>
      <c r="Q187" s="22">
        <v>65050</v>
      </c>
      <c r="R187" s="24">
        <v>68330</v>
      </c>
      <c r="S187" s="24">
        <v>71131</v>
      </c>
      <c r="T187" s="24">
        <v>85867</v>
      </c>
      <c r="U187" s="25">
        <v>290378</v>
      </c>
      <c r="V187" s="26">
        <v>92308</v>
      </c>
      <c r="W187" s="26">
        <v>87558</v>
      </c>
      <c r="X187" s="26">
        <v>103068</v>
      </c>
      <c r="Y187" s="217"/>
      <c r="Z187" s="27"/>
      <c r="AA187" s="28"/>
      <c r="AB187" s="28"/>
    </row>
    <row r="188" spans="1:28" s="162" customFormat="1" x14ac:dyDescent="0.3">
      <c r="A188" s="207" t="s">
        <v>181</v>
      </c>
      <c r="B188" s="218">
        <v>27631</v>
      </c>
      <c r="C188" s="218">
        <v>31822</v>
      </c>
      <c r="D188" s="218">
        <v>34021</v>
      </c>
      <c r="E188" s="218">
        <v>36805</v>
      </c>
      <c r="F188" s="219">
        <v>130279</v>
      </c>
      <c r="G188" s="218">
        <v>39154</v>
      </c>
      <c r="H188" s="218">
        <v>41891</v>
      </c>
      <c r="I188" s="218">
        <v>45462</v>
      </c>
      <c r="J188" s="218">
        <v>50343</v>
      </c>
      <c r="K188" s="219">
        <v>176850</v>
      </c>
      <c r="L188" s="218">
        <v>52436</v>
      </c>
      <c r="M188" s="218">
        <v>60477</v>
      </c>
      <c r="N188" s="218">
        <v>63264</v>
      </c>
      <c r="O188" s="218">
        <v>68668</v>
      </c>
      <c r="P188" s="219">
        <v>244845</v>
      </c>
      <c r="Q188" s="218">
        <v>77016</v>
      </c>
      <c r="R188" s="162">
        <v>81697</v>
      </c>
      <c r="S188" s="162">
        <v>95740</v>
      </c>
      <c r="T188" s="163">
        <v>113538</v>
      </c>
      <c r="U188" s="220">
        <v>367991</v>
      </c>
      <c r="V188" s="163">
        <v>116453</v>
      </c>
      <c r="W188" s="163">
        <v>132637</v>
      </c>
      <c r="X188" s="163">
        <v>147963</v>
      </c>
      <c r="Y188" s="217"/>
      <c r="Z188" s="27"/>
      <c r="AA188" s="221"/>
      <c r="AB188" s="221"/>
    </row>
    <row r="189" spans="1:28" s="24" customFormat="1" x14ac:dyDescent="0.3">
      <c r="A189" s="222" t="s">
        <v>171</v>
      </c>
      <c r="B189" s="209">
        <v>50419</v>
      </c>
      <c r="C189" s="209">
        <v>51790</v>
      </c>
      <c r="D189" s="209">
        <v>59094</v>
      </c>
      <c r="E189" s="209">
        <v>87896</v>
      </c>
      <c r="F189" s="210">
        <v>249199</v>
      </c>
      <c r="G189" s="209">
        <v>71267</v>
      </c>
      <c r="H189" s="209">
        <v>70769</v>
      </c>
      <c r="I189" s="209">
        <v>82036</v>
      </c>
      <c r="J189" s="209">
        <v>90379</v>
      </c>
      <c r="K189" s="210">
        <v>314451</v>
      </c>
      <c r="L189" s="209">
        <v>96020</v>
      </c>
      <c r="M189" s="209">
        <v>106267</v>
      </c>
      <c r="N189" s="209">
        <v>110498</v>
      </c>
      <c r="O189" s="209">
        <v>113669</v>
      </c>
      <c r="P189" s="210">
        <v>426454</v>
      </c>
      <c r="Q189" s="209">
        <v>142066</v>
      </c>
      <c r="R189" s="209">
        <v>150027</v>
      </c>
      <c r="S189" s="209">
        <v>166871</v>
      </c>
      <c r="T189" s="42">
        <v>199405</v>
      </c>
      <c r="U189" s="43">
        <v>658369</v>
      </c>
      <c r="V189" s="44">
        <f t="shared" ref="V189:W189" si="5">SUM(V187:V188)</f>
        <v>208761</v>
      </c>
      <c r="W189" s="44">
        <f t="shared" si="5"/>
        <v>220195</v>
      </c>
      <c r="X189" s="44">
        <f>SUM(X187:X188)</f>
        <v>251031</v>
      </c>
      <c r="Y189" s="27"/>
      <c r="Z189" s="27"/>
      <c r="AA189" s="28"/>
      <c r="AB189" s="28"/>
    </row>
    <row r="190" spans="1:28" s="24" customFormat="1" x14ac:dyDescent="0.3">
      <c r="A190" s="21" t="s">
        <v>182</v>
      </c>
      <c r="B190" s="22">
        <v>16322</v>
      </c>
      <c r="C190" s="22">
        <v>13958</v>
      </c>
      <c r="D190" s="22">
        <v>15941</v>
      </c>
      <c r="E190" s="22">
        <v>37274</v>
      </c>
      <c r="F190" s="23">
        <v>83495</v>
      </c>
      <c r="G190" s="22">
        <v>18636</v>
      </c>
      <c r="H190" s="22">
        <v>16583</v>
      </c>
      <c r="I190" s="22">
        <v>26501</v>
      </c>
      <c r="J190" s="22">
        <v>25486</v>
      </c>
      <c r="K190" s="23">
        <v>87206</v>
      </c>
      <c r="L190" s="22">
        <v>25671</v>
      </c>
      <c r="M190" s="22">
        <v>27600</v>
      </c>
      <c r="N190" s="22">
        <v>29782</v>
      </c>
      <c r="O190" s="22">
        <v>27306</v>
      </c>
      <c r="P190" s="23">
        <v>110359</v>
      </c>
      <c r="Q190" s="22">
        <v>38727</v>
      </c>
      <c r="R190" s="24">
        <v>39039</v>
      </c>
      <c r="S190" s="24">
        <v>40302</v>
      </c>
      <c r="T190" s="24">
        <v>50194</v>
      </c>
      <c r="U190" s="25">
        <v>168262</v>
      </c>
      <c r="V190" s="26">
        <v>57001</v>
      </c>
      <c r="W190" s="26">
        <v>41224</v>
      </c>
      <c r="X190" s="26">
        <v>56532</v>
      </c>
      <c r="Y190" s="27"/>
      <c r="Z190" s="27"/>
      <c r="AA190" s="28"/>
      <c r="AB190" s="28"/>
    </row>
    <row r="191" spans="1:28" s="24" customFormat="1" x14ac:dyDescent="0.3">
      <c r="A191" s="21" t="s">
        <v>183</v>
      </c>
      <c r="B191" s="24">
        <v>7293</v>
      </c>
      <c r="C191" s="24">
        <v>8582</v>
      </c>
      <c r="D191" s="24">
        <v>8223</v>
      </c>
      <c r="E191" s="24">
        <v>8793</v>
      </c>
      <c r="F191" s="223">
        <v>32891</v>
      </c>
      <c r="G191" s="24">
        <v>9670</v>
      </c>
      <c r="H191" s="24">
        <v>9257</v>
      </c>
      <c r="I191" s="24">
        <v>10404</v>
      </c>
      <c r="J191" s="24">
        <v>11210</v>
      </c>
      <c r="K191" s="223">
        <v>40541</v>
      </c>
      <c r="L191" s="24">
        <v>13050</v>
      </c>
      <c r="M191" s="24">
        <v>15420</v>
      </c>
      <c r="N191" s="24">
        <v>16086</v>
      </c>
      <c r="O191" s="24">
        <v>17672</v>
      </c>
      <c r="P191" s="25">
        <v>62228</v>
      </c>
      <c r="Q191" s="24">
        <v>21335</v>
      </c>
      <c r="R191" s="24">
        <v>24148</v>
      </c>
      <c r="S191" s="24">
        <v>24773</v>
      </c>
      <c r="T191" s="24">
        <v>27822</v>
      </c>
      <c r="U191" s="25">
        <v>98078</v>
      </c>
      <c r="V191" s="26">
        <v>31177</v>
      </c>
      <c r="W191" s="26">
        <v>40207</v>
      </c>
      <c r="X191" s="26">
        <v>40799</v>
      </c>
      <c r="Y191" s="27"/>
      <c r="Z191" s="27"/>
      <c r="AA191" s="28"/>
      <c r="AB191" s="28"/>
    </row>
    <row r="192" spans="1:28" s="24" customFormat="1" x14ac:dyDescent="0.3">
      <c r="A192" s="224" t="s">
        <v>174</v>
      </c>
      <c r="B192" s="225">
        <v>23615</v>
      </c>
      <c r="C192" s="225">
        <v>22540</v>
      </c>
      <c r="D192" s="225">
        <v>24164</v>
      </c>
      <c r="E192" s="225">
        <v>46067</v>
      </c>
      <c r="F192" s="226">
        <v>116386</v>
      </c>
      <c r="G192" s="225">
        <v>28306</v>
      </c>
      <c r="H192" s="225">
        <v>25840</v>
      </c>
      <c r="I192" s="225">
        <v>36905</v>
      </c>
      <c r="J192" s="225">
        <v>36696</v>
      </c>
      <c r="K192" s="226">
        <v>127747</v>
      </c>
      <c r="L192" s="225">
        <v>38721</v>
      </c>
      <c r="M192" s="225">
        <v>43020</v>
      </c>
      <c r="N192" s="225">
        <v>45868</v>
      </c>
      <c r="O192" s="225">
        <v>44978</v>
      </c>
      <c r="P192" s="226">
        <v>172587</v>
      </c>
      <c r="Q192" s="225">
        <v>60062</v>
      </c>
      <c r="R192" s="225">
        <v>63187</v>
      </c>
      <c r="S192" s="225">
        <v>65075</v>
      </c>
      <c r="T192" s="225">
        <v>78016</v>
      </c>
      <c r="U192" s="226">
        <v>266340</v>
      </c>
      <c r="V192" s="225">
        <f t="shared" ref="V192:W192" si="6">SUM(V190:V191)</f>
        <v>88178</v>
      </c>
      <c r="W192" s="225">
        <f t="shared" si="6"/>
        <v>81431</v>
      </c>
      <c r="X192" s="225">
        <f>SUM(X190:X191)</f>
        <v>97331</v>
      </c>
      <c r="Y192" s="27"/>
      <c r="Z192" s="49"/>
      <c r="AA192" s="28"/>
      <c r="AB192" s="28"/>
    </row>
    <row r="193" spans="1:28" s="24" customFormat="1" x14ac:dyDescent="0.3">
      <c r="A193" s="21" t="s">
        <v>28</v>
      </c>
      <c r="B193" s="26">
        <v>26804</v>
      </c>
      <c r="C193" s="26">
        <v>29250</v>
      </c>
      <c r="D193" s="26">
        <v>34930</v>
      </c>
      <c r="E193" s="26">
        <v>41829</v>
      </c>
      <c r="F193" s="227">
        <v>132813</v>
      </c>
      <c r="G193" s="26">
        <v>42961</v>
      </c>
      <c r="H193" s="26">
        <v>44929</v>
      </c>
      <c r="I193" s="26">
        <v>45131</v>
      </c>
      <c r="J193" s="26">
        <v>53683</v>
      </c>
      <c r="K193" s="227">
        <v>186704</v>
      </c>
      <c r="L193" s="26">
        <v>57299</v>
      </c>
      <c r="M193" s="26">
        <v>63247</v>
      </c>
      <c r="N193" s="26">
        <v>64630</v>
      </c>
      <c r="O193" s="26">
        <v>68691</v>
      </c>
      <c r="P193" s="227">
        <v>253867</v>
      </c>
      <c r="Q193" s="26">
        <v>82004</v>
      </c>
      <c r="R193" s="26">
        <v>86840</v>
      </c>
      <c r="S193" s="26">
        <v>101796</v>
      </c>
      <c r="T193" s="26">
        <v>121389</v>
      </c>
      <c r="U193" s="227">
        <v>392029</v>
      </c>
      <c r="V193" s="26">
        <v>120583</v>
      </c>
      <c r="W193" s="26">
        <v>138764</v>
      </c>
      <c r="X193" s="26">
        <f>X189-X192</f>
        <v>153700</v>
      </c>
      <c r="Y193" s="27"/>
      <c r="Z193" s="49"/>
      <c r="AA193" s="28"/>
      <c r="AB193" s="28"/>
    </row>
    <row r="194" spans="1:28" s="33" customFormat="1" x14ac:dyDescent="0.3">
      <c r="A194" s="214" t="s">
        <v>184</v>
      </c>
      <c r="B194" s="30">
        <v>0.53162498264543123</v>
      </c>
      <c r="C194" s="30">
        <v>0.5647808457231126</v>
      </c>
      <c r="D194" s="30">
        <v>0.59109215825633732</v>
      </c>
      <c r="E194" s="30">
        <v>0.47589196322927096</v>
      </c>
      <c r="F194" s="228">
        <v>0.53295960256662345</v>
      </c>
      <c r="G194" s="30">
        <v>0.60281757335091979</v>
      </c>
      <c r="H194" s="30">
        <v>0.6348683745707866</v>
      </c>
      <c r="I194" s="30">
        <v>0.55013652542786096</v>
      </c>
      <c r="J194" s="30">
        <v>0.59397647683643329</v>
      </c>
      <c r="K194" s="228">
        <v>0.59374592543830362</v>
      </c>
      <c r="L194" s="30">
        <v>0.59674026244532385</v>
      </c>
      <c r="M194" s="30">
        <v>0.59517065504813349</v>
      </c>
      <c r="N194" s="30">
        <v>0.584897464207497</v>
      </c>
      <c r="O194" s="30">
        <v>0.60430724295982197</v>
      </c>
      <c r="P194" s="118">
        <v>0.59529749984758029</v>
      </c>
      <c r="Q194" s="30">
        <v>0.57722467022369883</v>
      </c>
      <c r="R194" s="30">
        <v>0.57882914408739761</v>
      </c>
      <c r="S194" s="33">
        <v>0.61002810554260478</v>
      </c>
      <c r="T194" s="33">
        <v>0.60875604924650839</v>
      </c>
      <c r="U194" s="119">
        <v>0.59545482852321419</v>
      </c>
      <c r="V194" s="120">
        <v>0.57761267669727578</v>
      </c>
      <c r="W194" s="120">
        <v>0.63018687981107657</v>
      </c>
      <c r="X194" s="120">
        <f>(X189-X192)/X189</f>
        <v>0.61227497799076613</v>
      </c>
      <c r="Y194" s="27"/>
      <c r="Z194" s="49"/>
      <c r="AA194" s="50"/>
      <c r="AB194" s="50"/>
    </row>
    <row r="195" spans="1:28" s="33" customFormat="1" x14ac:dyDescent="0.3">
      <c r="A195" s="214" t="s">
        <v>176</v>
      </c>
      <c r="B195" s="30">
        <v>0.28374583113919605</v>
      </c>
      <c r="C195" s="30">
        <v>0.30098157051282054</v>
      </c>
      <c r="D195" s="30">
        <v>0.36421648785546207</v>
      </c>
      <c r="E195" s="30">
        <v>0.27043902057113778</v>
      </c>
      <c r="F195" s="228">
        <v>0.29788933736966028</v>
      </c>
      <c r="G195" s="30">
        <v>0.41967427521564477</v>
      </c>
      <c r="H195" s="30">
        <v>0.42575663134566105</v>
      </c>
      <c r="I195" s="30">
        <v>0.27541422868704546</v>
      </c>
      <c r="J195" s="30">
        <v>0.36342291937256471</v>
      </c>
      <c r="K195" s="228">
        <v>0.36624007092971705</v>
      </c>
      <c r="L195" s="30">
        <v>0.41099944933920707</v>
      </c>
      <c r="M195" s="30">
        <v>0.39724830749071849</v>
      </c>
      <c r="N195" s="30">
        <v>0.36947961214379471</v>
      </c>
      <c r="O195" s="30">
        <v>0.39321348414479679</v>
      </c>
      <c r="P195" s="118">
        <v>0.39232637149039973</v>
      </c>
      <c r="Q195" s="30">
        <v>0.40465795541890853</v>
      </c>
      <c r="R195" s="30">
        <v>0.42866969120444898</v>
      </c>
      <c r="S195" s="33">
        <v>0.43341159269516805</v>
      </c>
      <c r="T195" s="33">
        <v>0.41544481581981435</v>
      </c>
      <c r="U195" s="119">
        <v>0.42054150107790533</v>
      </c>
      <c r="V195" s="120">
        <v>0.38249122502924993</v>
      </c>
      <c r="W195" s="120">
        <v>0.52918065739281395</v>
      </c>
      <c r="X195" s="120">
        <f>(X187-X190)/X187</f>
        <v>0.45150774246128772</v>
      </c>
      <c r="Y195" s="27"/>
      <c r="Z195" s="27"/>
      <c r="AA195" s="50"/>
      <c r="AB195" s="50"/>
    </row>
    <row r="196" spans="1:28" s="33" customFormat="1" x14ac:dyDescent="0.3">
      <c r="A196" s="214" t="s">
        <v>177</v>
      </c>
      <c r="B196" s="30">
        <v>0.73605732691542114</v>
      </c>
      <c r="C196" s="30">
        <v>0.730312362516498</v>
      </c>
      <c r="D196" s="30">
        <v>0.75829634637429821</v>
      </c>
      <c r="E196" s="30">
        <v>0.76109224290177968</v>
      </c>
      <c r="F196" s="228">
        <v>0.74753413827247672</v>
      </c>
      <c r="G196" s="30">
        <v>0.7530265107013332</v>
      </c>
      <c r="H196" s="30">
        <v>0.77902174691461168</v>
      </c>
      <c r="I196" s="30">
        <v>0.77114953147683785</v>
      </c>
      <c r="J196" s="30">
        <v>0.77732753312277769</v>
      </c>
      <c r="K196" s="228">
        <v>0.77076053152389035</v>
      </c>
      <c r="L196" s="30">
        <v>0.75112518117323979</v>
      </c>
      <c r="M196" s="30">
        <v>0.74502703507118406</v>
      </c>
      <c r="N196" s="30">
        <v>0.74573216995447644</v>
      </c>
      <c r="O196" s="30">
        <v>0.74264577386846853</v>
      </c>
      <c r="P196" s="228">
        <v>0.7458473728277073</v>
      </c>
      <c r="Q196" s="30">
        <v>0.7229796405941622</v>
      </c>
      <c r="R196" s="30">
        <v>0.70441999094213981</v>
      </c>
      <c r="S196" s="33">
        <v>0.74124712763735112</v>
      </c>
      <c r="T196" s="33">
        <v>0.7549542884320668</v>
      </c>
      <c r="U196" s="229">
        <v>0.73347717743096974</v>
      </c>
      <c r="V196" s="120">
        <v>0.73227825818141223</v>
      </c>
      <c r="W196" s="120">
        <v>0.69686437419422931</v>
      </c>
      <c r="X196" s="120">
        <f>(X188-X191)/X188</f>
        <v>0.72426214661773547</v>
      </c>
      <c r="Y196" s="27"/>
      <c r="AA196" s="50"/>
      <c r="AB196" s="50"/>
    </row>
    <row r="197" spans="1:28" s="24" customFormat="1" x14ac:dyDescent="0.3">
      <c r="A197" s="21" t="s">
        <v>178</v>
      </c>
      <c r="B197" s="22">
        <v>19642</v>
      </c>
      <c r="C197" s="22">
        <v>20406</v>
      </c>
      <c r="D197" s="22">
        <v>21644</v>
      </c>
      <c r="E197" s="22">
        <v>24560</v>
      </c>
      <c r="F197" s="230">
        <v>86252</v>
      </c>
      <c r="G197" s="22">
        <v>23349</v>
      </c>
      <c r="H197" s="22">
        <v>25798</v>
      </c>
      <c r="I197" s="22">
        <v>25891</v>
      </c>
      <c r="J197" s="22">
        <v>32777</v>
      </c>
      <c r="K197" s="230">
        <v>107815</v>
      </c>
      <c r="L197" s="22">
        <v>37775</v>
      </c>
      <c r="M197" s="22">
        <v>41639</v>
      </c>
      <c r="N197" s="22">
        <v>31906</v>
      </c>
      <c r="O197" s="22">
        <v>36570</v>
      </c>
      <c r="P197" s="230">
        <v>147890</v>
      </c>
      <c r="Q197" s="22">
        <v>38520</v>
      </c>
      <c r="R197" s="24">
        <v>44231</v>
      </c>
      <c r="S197" s="24">
        <v>45263</v>
      </c>
      <c r="T197" s="24">
        <v>54189</v>
      </c>
      <c r="U197" s="223">
        <v>182203</v>
      </c>
      <c r="V197" s="26">
        <v>54847</v>
      </c>
      <c r="W197" s="26">
        <v>57564</v>
      </c>
      <c r="X197" s="26">
        <f>'[16]3-Month_Segment'!G14</f>
        <v>61208</v>
      </c>
      <c r="Y197" s="27"/>
      <c r="Z197" s="27"/>
      <c r="AA197" s="28"/>
      <c r="AB197" s="28"/>
    </row>
    <row r="198" spans="1:28" s="24" customFormat="1" x14ac:dyDescent="0.3">
      <c r="A198" s="21"/>
      <c r="B198" s="22"/>
      <c r="C198" s="22"/>
      <c r="D198" s="22"/>
      <c r="E198" s="22"/>
      <c r="F198" s="230"/>
      <c r="G198" s="22"/>
      <c r="H198" s="22"/>
      <c r="I198" s="22"/>
      <c r="J198" s="22"/>
      <c r="K198" s="230"/>
      <c r="L198" s="22"/>
      <c r="M198" s="22"/>
      <c r="N198" s="22"/>
      <c r="O198" s="22"/>
      <c r="P198" s="230"/>
      <c r="Q198" s="22"/>
      <c r="U198" s="223"/>
      <c r="V198" s="26"/>
      <c r="W198" s="26"/>
      <c r="X198" s="26"/>
      <c r="Y198" s="27"/>
      <c r="Z198" s="27"/>
      <c r="AA198" s="28"/>
      <c r="AB198" s="28"/>
    </row>
    <row r="199" spans="1:28" s="24" customFormat="1" x14ac:dyDescent="0.3">
      <c r="A199" s="231" t="s">
        <v>185</v>
      </c>
      <c r="B199" s="22"/>
      <c r="C199" s="22"/>
      <c r="D199" s="22"/>
      <c r="E199" s="22"/>
      <c r="F199" s="230"/>
      <c r="G199" s="22"/>
      <c r="H199" s="22"/>
      <c r="I199" s="22"/>
      <c r="J199" s="22"/>
      <c r="K199" s="230"/>
      <c r="L199" s="22"/>
      <c r="M199" s="22"/>
      <c r="N199" s="22"/>
      <c r="O199" s="22"/>
      <c r="P199" s="230"/>
      <c r="Q199" s="22"/>
      <c r="U199" s="223"/>
      <c r="V199" s="26"/>
      <c r="W199" s="26"/>
      <c r="X199" s="26"/>
      <c r="Y199" s="27"/>
      <c r="Z199" s="27"/>
      <c r="AA199" s="28"/>
      <c r="AB199" s="28"/>
    </row>
    <row r="200" spans="1:28" s="24" customFormat="1" x14ac:dyDescent="0.3">
      <c r="A200" s="21" t="s">
        <v>186</v>
      </c>
      <c r="B200" s="232">
        <v>38911</v>
      </c>
      <c r="C200" s="232">
        <v>33767</v>
      </c>
      <c r="D200" s="232">
        <v>45033</v>
      </c>
      <c r="E200" s="232">
        <v>47385</v>
      </c>
      <c r="F200" s="223">
        <v>165096</v>
      </c>
      <c r="G200" s="232">
        <v>40462</v>
      </c>
      <c r="H200" s="232">
        <v>37931</v>
      </c>
      <c r="I200" s="232">
        <v>45962</v>
      </c>
      <c r="J200" s="232">
        <v>84982</v>
      </c>
      <c r="K200" s="223">
        <v>209337</v>
      </c>
      <c r="L200" s="232">
        <v>56732</v>
      </c>
      <c r="M200" s="232">
        <v>53842</v>
      </c>
      <c r="N200" s="232">
        <v>69805</v>
      </c>
      <c r="O200" s="232">
        <v>54237</v>
      </c>
      <c r="P200" s="223">
        <v>234616</v>
      </c>
      <c r="Q200" s="232">
        <v>63164</v>
      </c>
      <c r="R200" s="232">
        <v>70313</v>
      </c>
      <c r="S200" s="232">
        <v>80146</v>
      </c>
      <c r="T200" s="232">
        <v>69075</v>
      </c>
      <c r="U200" s="223">
        <v>282698</v>
      </c>
      <c r="V200" s="26">
        <v>67472</v>
      </c>
      <c r="W200" s="26">
        <v>84975</v>
      </c>
      <c r="X200" s="26">
        <v>86718</v>
      </c>
      <c r="Y200" s="27"/>
      <c r="Z200" s="27"/>
      <c r="AA200" s="28"/>
      <c r="AB200" s="28"/>
    </row>
    <row r="201" spans="1:28" s="24" customFormat="1" x14ac:dyDescent="0.3">
      <c r="A201" s="21" t="s">
        <v>187</v>
      </c>
      <c r="B201" s="232">
        <v>19160</v>
      </c>
      <c r="C201" s="232">
        <v>19293</v>
      </c>
      <c r="D201" s="232">
        <v>18901</v>
      </c>
      <c r="E201" s="232">
        <v>28633</v>
      </c>
      <c r="F201" s="223">
        <v>85987</v>
      </c>
      <c r="G201" s="232">
        <v>26625</v>
      </c>
      <c r="H201" s="232">
        <v>23772</v>
      </c>
      <c r="I201" s="232">
        <v>26335</v>
      </c>
      <c r="J201" s="232">
        <v>38461</v>
      </c>
      <c r="K201" s="223">
        <v>115193</v>
      </c>
      <c r="L201" s="232">
        <v>30418</v>
      </c>
      <c r="M201" s="232">
        <v>46678</v>
      </c>
      <c r="N201" s="232">
        <v>39313</v>
      </c>
      <c r="O201" s="232">
        <v>36433</v>
      </c>
      <c r="P201" s="223">
        <v>152842</v>
      </c>
      <c r="Q201" s="232">
        <v>37825</v>
      </c>
      <c r="R201" s="232">
        <v>49845</v>
      </c>
      <c r="S201" s="232">
        <v>46475</v>
      </c>
      <c r="T201" s="232">
        <v>47541</v>
      </c>
      <c r="U201" s="223">
        <v>181686</v>
      </c>
      <c r="V201" s="26">
        <v>46800</v>
      </c>
      <c r="W201" s="26">
        <v>48425</v>
      </c>
      <c r="X201" s="26">
        <v>54279</v>
      </c>
      <c r="Y201" s="27"/>
      <c r="Z201" s="27"/>
      <c r="AA201" s="28"/>
      <c r="AB201" s="28"/>
    </row>
    <row r="202" spans="1:28" s="24" customFormat="1" x14ac:dyDescent="0.3">
      <c r="A202" s="21" t="s">
        <v>188</v>
      </c>
      <c r="B202" s="232">
        <v>36</v>
      </c>
      <c r="C202" s="232">
        <v>109</v>
      </c>
      <c r="D202" s="232">
        <v>218</v>
      </c>
      <c r="E202" s="232">
        <v>341</v>
      </c>
      <c r="F202" s="223">
        <v>704</v>
      </c>
      <c r="G202" s="232">
        <v>498</v>
      </c>
      <c r="H202" s="232">
        <v>586</v>
      </c>
      <c r="I202" s="232">
        <v>692</v>
      </c>
      <c r="J202" s="232">
        <v>1159</v>
      </c>
      <c r="K202" s="223">
        <v>2935</v>
      </c>
      <c r="L202" s="232">
        <v>1396</v>
      </c>
      <c r="M202" s="232">
        <v>1702</v>
      </c>
      <c r="N202" s="232">
        <v>2711</v>
      </c>
      <c r="O202" s="232">
        <v>3350</v>
      </c>
      <c r="P202" s="223">
        <v>9159</v>
      </c>
      <c r="Q202" s="232">
        <v>3017</v>
      </c>
      <c r="R202" s="232">
        <v>3720</v>
      </c>
      <c r="S202" s="232">
        <v>5125</v>
      </c>
      <c r="T202" s="232">
        <v>6890</v>
      </c>
      <c r="U202" s="223">
        <v>18752</v>
      </c>
      <c r="V202" s="26">
        <v>7201</v>
      </c>
      <c r="W202" s="26">
        <v>8494</v>
      </c>
      <c r="X202" s="26">
        <v>8975</v>
      </c>
      <c r="Y202" s="27"/>
      <c r="Z202" s="27"/>
      <c r="AA202" s="28"/>
      <c r="AB202" s="28"/>
    </row>
    <row r="203" spans="1:28" s="24" customFormat="1" x14ac:dyDescent="0.3">
      <c r="A203" s="21" t="s">
        <v>189</v>
      </c>
      <c r="B203" s="233">
        <v>4316</v>
      </c>
      <c r="C203" s="233">
        <v>4482</v>
      </c>
      <c r="D203" s="233">
        <v>4543</v>
      </c>
      <c r="E203" s="233">
        <v>4733</v>
      </c>
      <c r="F203" s="223">
        <v>18074</v>
      </c>
      <c r="G203" s="233">
        <v>4977</v>
      </c>
      <c r="H203" s="233">
        <v>5098</v>
      </c>
      <c r="I203" s="233">
        <v>5265</v>
      </c>
      <c r="J203" s="233">
        <v>5414</v>
      </c>
      <c r="K203" s="223">
        <v>20754</v>
      </c>
      <c r="L203" s="233">
        <v>5646</v>
      </c>
      <c r="M203" s="233">
        <v>5857</v>
      </c>
      <c r="N203" s="233">
        <v>6099</v>
      </c>
      <c r="O203" s="233">
        <v>6523</v>
      </c>
      <c r="P203" s="223">
        <v>24125</v>
      </c>
      <c r="Q203" s="233">
        <v>6679</v>
      </c>
      <c r="R203" s="233">
        <v>7459</v>
      </c>
      <c r="S203" s="233">
        <v>7290</v>
      </c>
      <c r="T203" s="233">
        <v>7580</v>
      </c>
      <c r="U203" s="223">
        <v>29008</v>
      </c>
      <c r="V203" s="26">
        <v>7670</v>
      </c>
      <c r="W203" s="26">
        <v>7715</v>
      </c>
      <c r="X203" s="26">
        <v>8078</v>
      </c>
      <c r="Y203" s="27"/>
      <c r="Z203" s="27"/>
      <c r="AA203" s="28"/>
      <c r="AB203" s="28"/>
    </row>
    <row r="204" spans="1:28" s="24" customFormat="1" x14ac:dyDescent="0.3">
      <c r="A204" s="21" t="s">
        <v>190</v>
      </c>
      <c r="B204" s="233">
        <v>2968</v>
      </c>
      <c r="C204" s="233">
        <v>2921</v>
      </c>
      <c r="D204" s="233">
        <v>3048</v>
      </c>
      <c r="E204" s="233">
        <v>2863</v>
      </c>
      <c r="F204" s="223">
        <v>11800</v>
      </c>
      <c r="G204" s="233">
        <v>3333</v>
      </c>
      <c r="H204" s="233">
        <v>3103</v>
      </c>
      <c r="I204" s="233">
        <v>6152</v>
      </c>
      <c r="J204" s="233">
        <v>5745</v>
      </c>
      <c r="K204" s="223">
        <v>18333</v>
      </c>
      <c r="L204" s="233">
        <v>4807</v>
      </c>
      <c r="M204" s="233">
        <v>4449</v>
      </c>
      <c r="N204" s="233">
        <v>3563</v>
      </c>
      <c r="O204" s="233">
        <v>3366</v>
      </c>
      <c r="P204" s="223">
        <v>16185</v>
      </c>
      <c r="Q204" s="233">
        <v>3675</v>
      </c>
      <c r="R204" s="233">
        <v>4249</v>
      </c>
      <c r="S204" s="233">
        <v>5847</v>
      </c>
      <c r="T204" s="233">
        <v>5651</v>
      </c>
      <c r="U204" s="223">
        <v>19422</v>
      </c>
      <c r="V204" s="26">
        <v>5139</v>
      </c>
      <c r="W204" s="26">
        <v>4801</v>
      </c>
      <c r="X204" s="26">
        <v>4520</v>
      </c>
      <c r="Y204" s="27"/>
      <c r="Z204" s="27"/>
      <c r="AA204" s="28"/>
      <c r="AB204" s="28"/>
    </row>
    <row r="205" spans="1:28" s="238" customFormat="1" x14ac:dyDescent="0.3">
      <c r="A205" s="234" t="s">
        <v>191</v>
      </c>
      <c r="B205" s="235">
        <v>65391</v>
      </c>
      <c r="C205" s="235">
        <v>60572</v>
      </c>
      <c r="D205" s="235">
        <v>71743</v>
      </c>
      <c r="E205" s="235">
        <v>83955</v>
      </c>
      <c r="F205" s="236">
        <v>281661</v>
      </c>
      <c r="G205" s="235">
        <v>75895</v>
      </c>
      <c r="H205" s="235">
        <v>70490</v>
      </c>
      <c r="I205" s="235">
        <v>84406</v>
      </c>
      <c r="J205" s="235">
        <v>135761</v>
      </c>
      <c r="K205" s="236">
        <v>366552</v>
      </c>
      <c r="L205" s="235">
        <v>98999</v>
      </c>
      <c r="M205" s="235">
        <v>112528</v>
      </c>
      <c r="N205" s="235">
        <v>121491</v>
      </c>
      <c r="O205" s="235">
        <v>103909</v>
      </c>
      <c r="P205" s="236">
        <v>436927</v>
      </c>
      <c r="Q205" s="235">
        <v>114360</v>
      </c>
      <c r="R205" s="235">
        <v>135586</v>
      </c>
      <c r="S205" s="235">
        <v>144883</v>
      </c>
      <c r="T205" s="235">
        <v>136737</v>
      </c>
      <c r="U205" s="236">
        <v>531566</v>
      </c>
      <c r="V205" s="235">
        <f t="shared" ref="V205:W205" si="7">SUM(V200:V204)</f>
        <v>134282</v>
      </c>
      <c r="W205" s="235">
        <f t="shared" si="7"/>
        <v>154410</v>
      </c>
      <c r="X205" s="235">
        <f>SUM(X200:X204)</f>
        <v>162570</v>
      </c>
      <c r="Y205" s="217"/>
      <c r="Z205" s="27"/>
      <c r="AA205" s="237"/>
      <c r="AB205" s="237"/>
    </row>
    <row r="206" spans="1:28" s="238" customFormat="1" x14ac:dyDescent="0.3">
      <c r="A206" s="239"/>
      <c r="B206" s="232"/>
      <c r="C206" s="232"/>
      <c r="D206" s="232"/>
      <c r="E206" s="232"/>
      <c r="F206" s="223"/>
      <c r="G206" s="232"/>
      <c r="H206" s="232"/>
      <c r="I206" s="232"/>
      <c r="J206" s="232"/>
      <c r="K206" s="223"/>
      <c r="L206" s="232"/>
      <c r="M206" s="232"/>
      <c r="N206" s="232"/>
      <c r="O206" s="232"/>
      <c r="P206" s="223"/>
      <c r="Q206" s="240"/>
      <c r="R206" s="240"/>
      <c r="S206" s="240"/>
      <c r="T206" s="233"/>
      <c r="U206" s="223"/>
      <c r="V206" s="26"/>
      <c r="W206" s="26"/>
      <c r="X206" s="26"/>
      <c r="Y206" s="27"/>
      <c r="Z206" s="27"/>
      <c r="AA206" s="237"/>
      <c r="AB206" s="237"/>
    </row>
    <row r="207" spans="1:28" s="238" customFormat="1" x14ac:dyDescent="0.3">
      <c r="A207" s="239" t="s">
        <v>192</v>
      </c>
      <c r="B207" s="233">
        <v>11884</v>
      </c>
      <c r="C207" s="233">
        <v>11010</v>
      </c>
      <c r="D207" s="233">
        <v>12325</v>
      </c>
      <c r="E207" s="233">
        <v>38301</v>
      </c>
      <c r="F207" s="223">
        <v>73520</v>
      </c>
      <c r="G207" s="233">
        <v>18957</v>
      </c>
      <c r="H207" s="233">
        <v>16579</v>
      </c>
      <c r="I207" s="233">
        <v>23275</v>
      </c>
      <c r="J207" s="233">
        <v>22144</v>
      </c>
      <c r="K207" s="223">
        <v>80955</v>
      </c>
      <c r="L207" s="233">
        <v>27581</v>
      </c>
      <c r="M207" s="233">
        <v>26524</v>
      </c>
      <c r="N207" s="233">
        <v>28810</v>
      </c>
      <c r="O207" s="233">
        <v>21165</v>
      </c>
      <c r="P207" s="223">
        <v>104080</v>
      </c>
      <c r="Q207" s="233">
        <v>38517</v>
      </c>
      <c r="R207" s="233">
        <v>33938</v>
      </c>
      <c r="S207" s="233">
        <v>40944</v>
      </c>
      <c r="T207" s="233">
        <v>43882</v>
      </c>
      <c r="U207" s="223">
        <v>157281</v>
      </c>
      <c r="V207" s="26">
        <v>38797</v>
      </c>
      <c r="W207" s="26">
        <v>32781</v>
      </c>
      <c r="X207" s="26">
        <v>52488</v>
      </c>
      <c r="Y207" s="27"/>
      <c r="Z207" s="27"/>
      <c r="AA207" s="237"/>
      <c r="AB207" s="237"/>
    </row>
    <row r="208" spans="1:28" s="238" customFormat="1" x14ac:dyDescent="0.3">
      <c r="A208" s="239" t="s">
        <v>193</v>
      </c>
      <c r="B208" s="233">
        <v>3516</v>
      </c>
      <c r="C208" s="233">
        <v>3120</v>
      </c>
      <c r="D208" s="233">
        <v>4341</v>
      </c>
      <c r="E208" s="233">
        <v>5205</v>
      </c>
      <c r="F208" s="223">
        <v>16182</v>
      </c>
      <c r="G208" s="233">
        <v>4775</v>
      </c>
      <c r="H208" s="233">
        <v>4098</v>
      </c>
      <c r="I208" s="233">
        <v>4215</v>
      </c>
      <c r="J208" s="233">
        <v>7020</v>
      </c>
      <c r="K208" s="223">
        <v>20108</v>
      </c>
      <c r="L208" s="233">
        <v>3763</v>
      </c>
      <c r="M208" s="233">
        <v>5247</v>
      </c>
      <c r="N208" s="233">
        <v>6063</v>
      </c>
      <c r="O208" s="233">
        <v>9246</v>
      </c>
      <c r="P208" s="223">
        <v>24319</v>
      </c>
      <c r="Q208" s="233">
        <v>13820</v>
      </c>
      <c r="R208" s="233">
        <v>15881</v>
      </c>
      <c r="S208" s="233">
        <v>10139</v>
      </c>
      <c r="T208" s="233">
        <v>23177</v>
      </c>
      <c r="U208" s="223">
        <v>63017</v>
      </c>
      <c r="V208" s="26">
        <v>32972</v>
      </c>
      <c r="W208" s="26">
        <v>35960</v>
      </c>
      <c r="X208" s="26">
        <v>26716</v>
      </c>
      <c r="Y208" s="27"/>
      <c r="Z208" s="27"/>
      <c r="AA208" s="237"/>
      <c r="AB208" s="237"/>
    </row>
    <row r="209" spans="1:83" s="238" customFormat="1" x14ac:dyDescent="0.3">
      <c r="A209" s="239" t="s">
        <v>194</v>
      </c>
      <c r="B209" s="238">
        <v>27618</v>
      </c>
      <c r="C209" s="238">
        <v>31821</v>
      </c>
      <c r="D209" s="238">
        <v>34022</v>
      </c>
      <c r="E209" s="238">
        <v>36804</v>
      </c>
      <c r="F209" s="230">
        <v>130265</v>
      </c>
      <c r="G209" s="238">
        <v>39154</v>
      </c>
      <c r="H209" s="238">
        <v>41891</v>
      </c>
      <c r="I209" s="238">
        <v>45450</v>
      </c>
      <c r="J209" s="238">
        <v>50302</v>
      </c>
      <c r="K209" s="230">
        <v>176797</v>
      </c>
      <c r="L209" s="238">
        <v>52294</v>
      </c>
      <c r="M209" s="238">
        <v>60367</v>
      </c>
      <c r="N209" s="238">
        <v>63272</v>
      </c>
      <c r="O209" s="238">
        <v>70072</v>
      </c>
      <c r="P209" s="230">
        <v>246005</v>
      </c>
      <c r="Q209" s="238">
        <v>79939</v>
      </c>
      <c r="R209" s="238">
        <v>81911</v>
      </c>
      <c r="S209" s="238">
        <v>96814</v>
      </c>
      <c r="T209" s="238">
        <v>113225</v>
      </c>
      <c r="U209" s="223">
        <v>371889</v>
      </c>
      <c r="V209" s="26">
        <v>118314</v>
      </c>
      <c r="W209" s="26">
        <v>132102</v>
      </c>
      <c r="X209" s="26">
        <v>150563</v>
      </c>
      <c r="Y209" s="27"/>
      <c r="Z209" s="27"/>
      <c r="AA209" s="237"/>
      <c r="AB209" s="237"/>
    </row>
    <row r="210" spans="1:83" s="238" customFormat="1" x14ac:dyDescent="0.3">
      <c r="A210" s="239" t="s">
        <v>189</v>
      </c>
      <c r="B210" s="238">
        <v>4930</v>
      </c>
      <c r="C210" s="238">
        <v>4420</v>
      </c>
      <c r="D210" s="238">
        <v>4714</v>
      </c>
      <c r="E210" s="238">
        <v>5124</v>
      </c>
      <c r="F210" s="230">
        <v>19188</v>
      </c>
      <c r="G210" s="238">
        <v>5458</v>
      </c>
      <c r="H210" s="238">
        <v>5735</v>
      </c>
      <c r="I210" s="238">
        <v>6514</v>
      </c>
      <c r="J210" s="238">
        <v>6701</v>
      </c>
      <c r="K210" s="230">
        <v>24408</v>
      </c>
      <c r="L210" s="238">
        <v>7500</v>
      </c>
      <c r="M210" s="238">
        <v>8149</v>
      </c>
      <c r="N210" s="238">
        <v>8983</v>
      </c>
      <c r="O210" s="238">
        <v>9054</v>
      </c>
      <c r="P210" s="230">
        <v>33686</v>
      </c>
      <c r="Q210" s="238">
        <v>9061</v>
      </c>
      <c r="R210" s="238">
        <v>12498</v>
      </c>
      <c r="S210" s="238">
        <v>14511</v>
      </c>
      <c r="T210" s="238">
        <v>13695</v>
      </c>
      <c r="U210" s="223">
        <v>49765</v>
      </c>
      <c r="V210" s="26">
        <v>14085</v>
      </c>
      <c r="W210" s="26">
        <v>15166</v>
      </c>
      <c r="X210" s="26">
        <v>16054</v>
      </c>
      <c r="Y210" s="27"/>
      <c r="Z210" s="27"/>
      <c r="AA210" s="237"/>
      <c r="AB210" s="237"/>
    </row>
    <row r="211" spans="1:83" s="238" customFormat="1" x14ac:dyDescent="0.3">
      <c r="A211" s="241" t="s">
        <v>190</v>
      </c>
      <c r="B211" s="242">
        <v>2471</v>
      </c>
      <c r="C211" s="242">
        <v>1419</v>
      </c>
      <c r="D211" s="242">
        <v>3692</v>
      </c>
      <c r="E211" s="242">
        <v>2462</v>
      </c>
      <c r="F211" s="211">
        <v>10044</v>
      </c>
      <c r="G211" s="242">
        <v>2923</v>
      </c>
      <c r="H211" s="242">
        <v>2466</v>
      </c>
      <c r="I211" s="242">
        <v>2582</v>
      </c>
      <c r="J211" s="242">
        <v>4212</v>
      </c>
      <c r="K211" s="211">
        <v>12183</v>
      </c>
      <c r="L211" s="242">
        <v>4882</v>
      </c>
      <c r="M211" s="242">
        <v>5980</v>
      </c>
      <c r="N211" s="242">
        <v>3370</v>
      </c>
      <c r="O211" s="242">
        <v>4132</v>
      </c>
      <c r="P211" s="211">
        <v>18364</v>
      </c>
      <c r="Q211" s="242">
        <v>729</v>
      </c>
      <c r="R211" s="242">
        <v>5799</v>
      </c>
      <c r="S211" s="242">
        <v>4463</v>
      </c>
      <c r="T211" s="242">
        <v>5426</v>
      </c>
      <c r="U211" s="211">
        <v>16417</v>
      </c>
      <c r="V211" s="44">
        <v>4593</v>
      </c>
      <c r="W211" s="44">
        <v>4186</v>
      </c>
      <c r="X211" s="44">
        <v>5210</v>
      </c>
      <c r="Y211" s="27"/>
      <c r="Z211" s="27"/>
      <c r="AA211" s="237"/>
      <c r="AB211" s="237"/>
    </row>
    <row r="212" spans="1:83" s="238" customFormat="1" x14ac:dyDescent="0.3">
      <c r="A212" s="243" t="s">
        <v>195</v>
      </c>
      <c r="B212" s="225">
        <v>50419</v>
      </c>
      <c r="C212" s="225">
        <v>51790</v>
      </c>
      <c r="D212" s="225">
        <v>59094</v>
      </c>
      <c r="E212" s="225">
        <v>87896</v>
      </c>
      <c r="F212" s="244">
        <v>249199</v>
      </c>
      <c r="G212" s="225">
        <v>71267</v>
      </c>
      <c r="H212" s="225">
        <v>70769</v>
      </c>
      <c r="I212" s="225">
        <v>82036</v>
      </c>
      <c r="J212" s="225">
        <v>90379</v>
      </c>
      <c r="K212" s="244">
        <v>314451</v>
      </c>
      <c r="L212" s="225">
        <v>96020</v>
      </c>
      <c r="M212" s="225">
        <v>106267</v>
      </c>
      <c r="N212" s="225">
        <v>110498</v>
      </c>
      <c r="O212" s="225">
        <v>113669</v>
      </c>
      <c r="P212" s="244">
        <v>426454</v>
      </c>
      <c r="Q212" s="225">
        <v>142066</v>
      </c>
      <c r="R212" s="225">
        <v>150027</v>
      </c>
      <c r="S212" s="225">
        <v>166871</v>
      </c>
      <c r="T212" s="225">
        <v>199405</v>
      </c>
      <c r="U212" s="244">
        <v>658369</v>
      </c>
      <c r="V212" s="225">
        <f t="shared" ref="V212:W212" si="8">SUM(V207:V211)</f>
        <v>208761</v>
      </c>
      <c r="W212" s="225">
        <f t="shared" si="8"/>
        <v>220195</v>
      </c>
      <c r="X212" s="225">
        <f>SUM(X207:X211)</f>
        <v>251031</v>
      </c>
      <c r="Y212" s="27"/>
      <c r="Z212" s="27"/>
      <c r="AA212" s="237"/>
      <c r="AB212" s="237"/>
    </row>
    <row r="213" spans="1:83" s="238" customFormat="1" x14ac:dyDescent="0.3">
      <c r="A213" s="239" t="s">
        <v>196</v>
      </c>
      <c r="B213" s="232">
        <v>115810</v>
      </c>
      <c r="C213" s="232">
        <v>112362</v>
      </c>
      <c r="D213" s="232">
        <v>130837</v>
      </c>
      <c r="E213" s="232">
        <v>171851</v>
      </c>
      <c r="F213" s="245">
        <v>530860</v>
      </c>
      <c r="G213" s="232">
        <v>147162</v>
      </c>
      <c r="H213" s="232">
        <v>141259</v>
      </c>
      <c r="I213" s="232">
        <v>166442</v>
      </c>
      <c r="J213" s="232">
        <v>226140</v>
      </c>
      <c r="K213" s="245">
        <v>681003</v>
      </c>
      <c r="L213" s="232">
        <v>195019</v>
      </c>
      <c r="M213" s="232">
        <v>218795</v>
      </c>
      <c r="N213" s="232">
        <v>231989</v>
      </c>
      <c r="O213" s="232">
        <v>217578</v>
      </c>
      <c r="P213" s="245">
        <v>863381</v>
      </c>
      <c r="Q213" s="232">
        <v>256426</v>
      </c>
      <c r="R213" s="232">
        <v>285613</v>
      </c>
      <c r="S213" s="232">
        <v>311754</v>
      </c>
      <c r="T213" s="232">
        <v>336142</v>
      </c>
      <c r="U213" s="245">
        <v>1189935</v>
      </c>
      <c r="V213" s="232">
        <v>343043</v>
      </c>
      <c r="W213" s="232">
        <v>374605</v>
      </c>
      <c r="X213" s="232">
        <f>X205+X212</f>
        <v>413601</v>
      </c>
      <c r="Y213" s="217"/>
      <c r="Z213" s="27"/>
      <c r="AA213" s="237"/>
      <c r="AB213" s="237"/>
    </row>
    <row r="214" spans="1:83" s="238" customFormat="1" x14ac:dyDescent="0.3">
      <c r="A214" s="239"/>
      <c r="B214" s="232"/>
      <c r="C214" s="232"/>
      <c r="D214" s="232"/>
      <c r="E214" s="232"/>
      <c r="F214" s="223"/>
      <c r="G214" s="232"/>
      <c r="H214" s="232"/>
      <c r="I214" s="232"/>
      <c r="J214" s="232"/>
      <c r="K214" s="223"/>
      <c r="L214" s="232"/>
      <c r="M214" s="232"/>
      <c r="N214" s="232"/>
      <c r="O214" s="232"/>
      <c r="P214" s="223"/>
      <c r="Q214" s="232"/>
      <c r="R214" s="232"/>
      <c r="U214" s="223"/>
      <c r="V214" s="26"/>
      <c r="W214" s="237"/>
      <c r="X214" s="237"/>
      <c r="Y214" s="27"/>
      <c r="Z214" s="27"/>
      <c r="AA214" s="237"/>
      <c r="AB214" s="237"/>
    </row>
    <row r="215" spans="1:83" x14ac:dyDescent="0.3">
      <c r="B215" s="22"/>
      <c r="C215" s="22"/>
      <c r="D215" s="22"/>
      <c r="E215" s="22"/>
      <c r="F215" s="22"/>
      <c r="G215" s="22"/>
      <c r="H215" s="22"/>
      <c r="I215" s="22"/>
      <c r="J215" s="22"/>
      <c r="K215" s="22"/>
      <c r="L215" s="74"/>
      <c r="M215" s="74"/>
      <c r="Q215" s="74"/>
      <c r="R215" s="74"/>
      <c r="S215" s="74"/>
      <c r="U215" s="4"/>
      <c r="V215" s="4"/>
      <c r="Y215" s="27"/>
      <c r="Z215" s="27"/>
    </row>
    <row r="216" spans="1:83" x14ac:dyDescent="0.3">
      <c r="F216" s="75"/>
      <c r="K216" s="13"/>
      <c r="U216" s="4"/>
      <c r="V216" s="4"/>
      <c r="Y216" s="27"/>
      <c r="Z216" s="27"/>
    </row>
    <row r="217" spans="1:83" x14ac:dyDescent="0.3">
      <c r="A217" s="246" t="s">
        <v>197</v>
      </c>
      <c r="F217" s="75"/>
      <c r="K217" s="13"/>
      <c r="U217" s="247"/>
      <c r="V217" s="4"/>
      <c r="Y217" s="27"/>
      <c r="Z217" s="27"/>
    </row>
    <row r="218" spans="1:83" x14ac:dyDescent="0.3">
      <c r="A218" s="248" t="s">
        <v>198</v>
      </c>
      <c r="B218" s="249"/>
      <c r="C218" s="250"/>
      <c r="D218" s="250"/>
      <c r="E218" s="250"/>
      <c r="F218" s="250"/>
      <c r="G218" s="250"/>
      <c r="H218" s="250"/>
      <c r="I218" s="250"/>
      <c r="J218" s="250"/>
      <c r="K218" s="251"/>
      <c r="L218" s="250"/>
      <c r="M218" s="250"/>
      <c r="N218" s="251"/>
      <c r="O218" s="251"/>
      <c r="P218" s="251"/>
      <c r="Q218" s="250"/>
      <c r="R218" s="252"/>
      <c r="S218" s="252"/>
      <c r="T218" s="253"/>
      <c r="U218" s="247"/>
      <c r="V218" s="253"/>
      <c r="W218" s="253"/>
      <c r="X218" s="253"/>
      <c r="Y218" s="252"/>
      <c r="Z218" s="252"/>
      <c r="AA218" s="252"/>
      <c r="AB218" s="252"/>
      <c r="AC218" s="252"/>
      <c r="AD218" s="252"/>
      <c r="AE218" s="252"/>
      <c r="AF218" s="252"/>
      <c r="AG218" s="252"/>
      <c r="AH218" s="252"/>
      <c r="AI218" s="252"/>
      <c r="AJ218" s="252"/>
      <c r="AK218" s="252"/>
      <c r="AL218" s="252"/>
      <c r="AM218" s="252"/>
      <c r="AN218" s="252"/>
      <c r="AO218" s="252"/>
      <c r="AP218" s="252"/>
      <c r="AQ218" s="252"/>
      <c r="AR218" s="252"/>
      <c r="AS218" s="252"/>
      <c r="AT218" s="252"/>
      <c r="AU218" s="252"/>
      <c r="AV218" s="252"/>
      <c r="AW218" s="252"/>
      <c r="AX218" s="252"/>
      <c r="AY218" s="252"/>
      <c r="AZ218" s="252"/>
      <c r="BA218" s="252"/>
      <c r="BB218" s="252"/>
      <c r="BC218" s="252"/>
      <c r="BD218" s="252"/>
      <c r="BE218" s="252"/>
      <c r="BF218" s="252"/>
      <c r="BG218" s="252"/>
      <c r="BH218" s="252"/>
      <c r="BI218" s="252"/>
      <c r="BJ218" s="252"/>
      <c r="BK218" s="252"/>
      <c r="BL218" s="252"/>
      <c r="BM218" s="252"/>
      <c r="BN218" s="252"/>
      <c r="BO218" s="252"/>
      <c r="BP218" s="252"/>
      <c r="BQ218" s="252"/>
      <c r="BR218" s="252"/>
      <c r="BS218" s="252"/>
      <c r="BT218" s="252"/>
      <c r="BU218" s="252"/>
      <c r="BV218" s="252"/>
      <c r="BW218" s="252"/>
      <c r="BX218" s="252"/>
      <c r="BY218" s="252"/>
      <c r="BZ218" s="252"/>
      <c r="CA218" s="252"/>
      <c r="CB218" s="252"/>
      <c r="CC218" s="252"/>
      <c r="CD218" s="252"/>
      <c r="CE218" s="252"/>
    </row>
    <row r="219" spans="1:83" x14ac:dyDescent="0.3">
      <c r="A219" s="254" t="s">
        <v>199</v>
      </c>
      <c r="B219" s="255"/>
      <c r="C219" s="256"/>
      <c r="D219" s="256"/>
      <c r="E219" s="256"/>
      <c r="F219" s="256"/>
      <c r="G219" s="256"/>
      <c r="H219" s="256"/>
      <c r="I219" s="256"/>
      <c r="J219" s="256"/>
      <c r="K219" s="257"/>
      <c r="L219" s="256"/>
      <c r="M219" s="256"/>
      <c r="N219" s="257"/>
      <c r="O219" s="257"/>
      <c r="P219" s="257"/>
      <c r="Q219" s="256"/>
      <c r="R219" s="252"/>
      <c r="S219" s="252"/>
      <c r="T219" s="258"/>
      <c r="U219" s="247"/>
      <c r="V219" s="258"/>
      <c r="W219" s="258"/>
      <c r="X219" s="258"/>
      <c r="Y219" s="252"/>
      <c r="Z219" s="252"/>
      <c r="AA219" s="252"/>
      <c r="AB219" s="252"/>
      <c r="AC219" s="252"/>
      <c r="AD219" s="252"/>
      <c r="AE219" s="252"/>
      <c r="AF219" s="252"/>
      <c r="AG219" s="252"/>
      <c r="AH219" s="252"/>
      <c r="AI219" s="252"/>
      <c r="AJ219" s="252"/>
      <c r="AK219" s="252"/>
      <c r="AL219" s="252"/>
      <c r="AM219" s="252"/>
      <c r="AN219" s="252"/>
      <c r="AO219" s="252"/>
      <c r="AP219" s="252"/>
      <c r="AQ219" s="252"/>
      <c r="AR219" s="252"/>
      <c r="AS219" s="252"/>
      <c r="AT219" s="252"/>
      <c r="AU219" s="252"/>
      <c r="AV219" s="252"/>
      <c r="AW219" s="252"/>
      <c r="AX219" s="252"/>
      <c r="AY219" s="252"/>
      <c r="AZ219" s="252"/>
      <c r="BA219" s="252"/>
      <c r="BB219" s="252"/>
      <c r="BC219" s="252"/>
      <c r="BD219" s="252"/>
      <c r="BE219" s="252"/>
      <c r="BF219" s="252"/>
      <c r="BG219" s="252"/>
      <c r="BH219" s="252"/>
      <c r="BI219" s="252"/>
      <c r="BJ219" s="252"/>
      <c r="BK219" s="252"/>
      <c r="BL219" s="252"/>
      <c r="BM219" s="252"/>
      <c r="BN219" s="252"/>
      <c r="BO219" s="252"/>
      <c r="BP219" s="252"/>
      <c r="BQ219" s="252"/>
      <c r="BR219" s="252"/>
      <c r="BS219" s="252"/>
      <c r="BT219" s="252"/>
      <c r="BU219" s="252"/>
      <c r="BV219" s="252"/>
      <c r="BW219" s="252"/>
      <c r="BX219" s="252"/>
      <c r="BY219" s="252"/>
      <c r="BZ219" s="252"/>
      <c r="CA219" s="252"/>
      <c r="CB219" s="252"/>
      <c r="CC219" s="252"/>
      <c r="CD219" s="252"/>
      <c r="CE219" s="252"/>
    </row>
    <row r="220" spans="1:83" x14ac:dyDescent="0.3">
      <c r="A220" s="248" t="s">
        <v>200</v>
      </c>
      <c r="B220" s="249"/>
      <c r="C220" s="250"/>
      <c r="D220" s="250"/>
      <c r="E220" s="250"/>
      <c r="F220" s="250"/>
      <c r="G220" s="250"/>
      <c r="H220" s="250"/>
      <c r="I220" s="250"/>
      <c r="J220" s="250"/>
      <c r="K220" s="251"/>
      <c r="L220" s="250"/>
      <c r="M220" s="250"/>
      <c r="N220" s="251"/>
      <c r="O220" s="251"/>
      <c r="P220" s="251"/>
      <c r="Q220" s="250"/>
      <c r="R220" s="252"/>
      <c r="S220" s="252"/>
      <c r="T220" s="253"/>
      <c r="U220" s="259"/>
      <c r="V220" s="253"/>
      <c r="W220" s="253"/>
      <c r="X220" s="253"/>
      <c r="Y220" s="252"/>
      <c r="Z220" s="252"/>
      <c r="AA220" s="252"/>
      <c r="AB220" s="252"/>
      <c r="AC220" s="252"/>
      <c r="AD220" s="252"/>
      <c r="AE220" s="252"/>
      <c r="AF220" s="252"/>
      <c r="AG220" s="252"/>
      <c r="AH220" s="252"/>
      <c r="AI220" s="252"/>
      <c r="AJ220" s="252"/>
      <c r="AK220" s="252"/>
      <c r="AL220" s="252"/>
      <c r="AM220" s="252"/>
      <c r="AN220" s="252"/>
      <c r="AO220" s="252"/>
      <c r="AP220" s="252"/>
      <c r="AQ220" s="252"/>
      <c r="AR220" s="252"/>
      <c r="AS220" s="252"/>
      <c r="AT220" s="252"/>
      <c r="AU220" s="252"/>
      <c r="AV220" s="252"/>
      <c r="AW220" s="252"/>
      <c r="AX220" s="252"/>
      <c r="AY220" s="252"/>
      <c r="AZ220" s="252"/>
      <c r="BA220" s="252"/>
      <c r="BB220" s="252"/>
      <c r="BC220" s="252"/>
      <c r="BD220" s="252"/>
      <c r="BE220" s="252"/>
      <c r="BF220" s="252"/>
      <c r="BG220" s="252"/>
      <c r="BH220" s="252"/>
      <c r="BI220" s="252"/>
      <c r="BJ220" s="252"/>
      <c r="BK220" s="252"/>
      <c r="BL220" s="252"/>
      <c r="BM220" s="252"/>
      <c r="BN220" s="252"/>
      <c r="BO220" s="252"/>
      <c r="BP220" s="252"/>
      <c r="BQ220" s="252"/>
      <c r="BR220" s="252"/>
      <c r="BS220" s="252"/>
      <c r="BT220" s="252"/>
      <c r="BU220" s="252"/>
      <c r="BV220" s="252"/>
      <c r="BW220" s="252"/>
      <c r="BX220" s="252"/>
      <c r="BY220" s="252"/>
      <c r="BZ220" s="252"/>
      <c r="CA220" s="252"/>
      <c r="CB220" s="252"/>
      <c r="CC220" s="252"/>
      <c r="CD220" s="252"/>
      <c r="CE220" s="252"/>
    </row>
    <row r="221" spans="1:83" x14ac:dyDescent="0.3">
      <c r="A221" s="248" t="s">
        <v>201</v>
      </c>
      <c r="B221" s="249"/>
      <c r="C221" s="250"/>
      <c r="D221" s="250"/>
      <c r="E221" s="250"/>
      <c r="F221" s="250"/>
      <c r="G221" s="250"/>
      <c r="H221" s="250"/>
      <c r="I221" s="250"/>
      <c r="J221" s="250"/>
      <c r="K221" s="251"/>
      <c r="L221" s="250"/>
      <c r="M221" s="250"/>
      <c r="N221" s="251"/>
      <c r="O221" s="251"/>
      <c r="P221" s="251"/>
      <c r="Q221" s="250"/>
      <c r="R221" s="252"/>
      <c r="S221" s="252"/>
      <c r="T221" s="253"/>
      <c r="U221" s="259"/>
      <c r="V221" s="253"/>
      <c r="W221" s="253"/>
      <c r="X221" s="253"/>
      <c r="Y221" s="252"/>
      <c r="Z221" s="252"/>
      <c r="AA221" s="252"/>
      <c r="AB221" s="252"/>
      <c r="AC221" s="252"/>
      <c r="AD221" s="252"/>
      <c r="AE221" s="252"/>
      <c r="AF221" s="252"/>
      <c r="AG221" s="252"/>
      <c r="AH221" s="252"/>
      <c r="AI221" s="252"/>
      <c r="AJ221" s="252"/>
      <c r="AK221" s="252"/>
      <c r="AL221" s="252"/>
      <c r="AM221" s="252"/>
      <c r="AN221" s="252"/>
      <c r="AO221" s="252"/>
      <c r="AP221" s="252"/>
      <c r="AQ221" s="252"/>
      <c r="AR221" s="252"/>
      <c r="AS221" s="252"/>
      <c r="AT221" s="252"/>
      <c r="AU221" s="252"/>
      <c r="AV221" s="252"/>
      <c r="AW221" s="252"/>
      <c r="AX221" s="252"/>
      <c r="AY221" s="252"/>
      <c r="AZ221" s="252"/>
      <c r="BA221" s="252"/>
      <c r="BB221" s="252"/>
      <c r="BC221" s="252"/>
      <c r="BD221" s="252"/>
      <c r="BE221" s="252"/>
      <c r="BF221" s="252"/>
      <c r="BG221" s="252"/>
      <c r="BH221" s="252"/>
      <c r="BI221" s="252"/>
      <c r="BJ221" s="252"/>
      <c r="BK221" s="252"/>
      <c r="BL221" s="252"/>
      <c r="BM221" s="252"/>
      <c r="BN221" s="252"/>
      <c r="BO221" s="252"/>
      <c r="BP221" s="252"/>
      <c r="BQ221" s="252"/>
      <c r="BR221" s="252"/>
      <c r="BS221" s="252"/>
      <c r="BT221" s="252"/>
      <c r="BU221" s="252"/>
      <c r="BV221" s="252"/>
      <c r="BW221" s="252"/>
      <c r="BX221" s="252"/>
      <c r="BY221" s="252"/>
      <c r="BZ221" s="252"/>
      <c r="CA221" s="252"/>
      <c r="CB221" s="252"/>
      <c r="CC221" s="252"/>
      <c r="CD221" s="252"/>
      <c r="CE221" s="252"/>
    </row>
    <row r="222" spans="1:83" x14ac:dyDescent="0.3">
      <c r="A222" s="260" t="s">
        <v>202</v>
      </c>
      <c r="B222" s="255"/>
      <c r="C222" s="256"/>
      <c r="D222" s="256"/>
      <c r="E222" s="256"/>
      <c r="F222" s="256"/>
      <c r="G222" s="256"/>
      <c r="H222" s="256"/>
      <c r="I222" s="256"/>
      <c r="J222" s="256"/>
      <c r="K222" s="257"/>
      <c r="L222" s="256"/>
      <c r="M222" s="256"/>
      <c r="N222" s="257"/>
      <c r="O222" s="257"/>
      <c r="P222" s="257"/>
      <c r="Q222" s="256"/>
      <c r="R222" s="252"/>
      <c r="S222" s="252"/>
      <c r="T222" s="258"/>
      <c r="U222" s="259"/>
      <c r="V222" s="258"/>
      <c r="W222" s="258"/>
      <c r="X222" s="258"/>
      <c r="Y222" s="252"/>
      <c r="Z222" s="252"/>
      <c r="AA222" s="252"/>
      <c r="AB222" s="252"/>
      <c r="AC222" s="252"/>
      <c r="AD222" s="252"/>
      <c r="AE222" s="252"/>
      <c r="AF222" s="252"/>
      <c r="AG222" s="252"/>
      <c r="AH222" s="252"/>
      <c r="AI222" s="252"/>
      <c r="AJ222" s="252"/>
      <c r="AK222" s="252"/>
      <c r="AL222" s="252"/>
      <c r="AM222" s="252"/>
      <c r="AN222" s="252"/>
      <c r="AO222" s="252"/>
      <c r="AP222" s="252"/>
      <c r="AQ222" s="252"/>
      <c r="AR222" s="252"/>
      <c r="AS222" s="252"/>
      <c r="AT222" s="252"/>
      <c r="AU222" s="252"/>
      <c r="AV222" s="252"/>
      <c r="AW222" s="252"/>
      <c r="AX222" s="252"/>
      <c r="AY222" s="252"/>
      <c r="AZ222" s="252"/>
      <c r="BA222" s="252"/>
      <c r="BB222" s="252"/>
      <c r="BC222" s="252"/>
      <c r="BD222" s="252"/>
      <c r="BE222" s="252"/>
      <c r="BF222" s="252"/>
      <c r="BG222" s="252"/>
      <c r="BH222" s="252"/>
      <c r="BI222" s="252"/>
      <c r="BJ222" s="252"/>
      <c r="BK222" s="252"/>
      <c r="BL222" s="252"/>
      <c r="BM222" s="252"/>
      <c r="BN222" s="252"/>
      <c r="BO222" s="252"/>
      <c r="BP222" s="252"/>
      <c r="BQ222" s="252"/>
      <c r="BR222" s="252"/>
      <c r="BS222" s="252"/>
      <c r="BT222" s="252"/>
      <c r="BU222" s="252"/>
      <c r="BV222" s="252"/>
      <c r="BW222" s="252"/>
      <c r="BX222" s="252"/>
      <c r="BY222" s="252"/>
      <c r="BZ222" s="252"/>
      <c r="CA222" s="252"/>
      <c r="CB222" s="252"/>
      <c r="CC222" s="252"/>
      <c r="CD222" s="252"/>
      <c r="CE222" s="252"/>
    </row>
    <row r="223" spans="1:83" x14ac:dyDescent="0.3">
      <c r="A223" s="248" t="s">
        <v>203</v>
      </c>
      <c r="B223" s="249"/>
      <c r="C223" s="250"/>
      <c r="D223" s="250"/>
      <c r="E223" s="250"/>
      <c r="F223" s="250"/>
      <c r="G223" s="250"/>
      <c r="H223" s="250"/>
      <c r="I223" s="250"/>
      <c r="J223" s="250"/>
      <c r="K223" s="251"/>
      <c r="L223" s="250"/>
      <c r="M223" s="250"/>
      <c r="N223" s="251"/>
      <c r="O223" s="251"/>
      <c r="P223" s="251"/>
      <c r="Q223" s="250"/>
      <c r="R223" s="252"/>
      <c r="S223" s="252"/>
      <c r="T223" s="253"/>
      <c r="U223" s="259"/>
      <c r="V223" s="253"/>
      <c r="W223" s="253"/>
      <c r="X223" s="253"/>
      <c r="Y223" s="252"/>
      <c r="Z223" s="252"/>
      <c r="AA223" s="252"/>
      <c r="AB223" s="252"/>
      <c r="AC223" s="252"/>
      <c r="AD223" s="252"/>
      <c r="AE223" s="252"/>
      <c r="AF223" s="252"/>
      <c r="AG223" s="252"/>
      <c r="AH223" s="252"/>
      <c r="AI223" s="252"/>
      <c r="AJ223" s="252"/>
      <c r="AK223" s="252"/>
      <c r="AL223" s="252"/>
      <c r="AM223" s="252"/>
      <c r="AN223" s="252"/>
      <c r="AO223" s="252"/>
      <c r="AP223" s="252"/>
      <c r="AQ223" s="252"/>
      <c r="AR223" s="252"/>
      <c r="AS223" s="252"/>
      <c r="AT223" s="252"/>
      <c r="AU223" s="252"/>
      <c r="AV223" s="252"/>
      <c r="AW223" s="252"/>
      <c r="AX223" s="252"/>
      <c r="AY223" s="252"/>
      <c r="AZ223" s="252"/>
      <c r="BA223" s="252"/>
      <c r="BB223" s="252"/>
      <c r="BC223" s="252"/>
      <c r="BD223" s="252"/>
      <c r="BE223" s="252"/>
      <c r="BF223" s="252"/>
      <c r="BG223" s="252"/>
      <c r="BH223" s="252"/>
      <c r="BI223" s="252"/>
      <c r="BJ223" s="252"/>
      <c r="BK223" s="252"/>
      <c r="BL223" s="252"/>
      <c r="BM223" s="252"/>
      <c r="BN223" s="252"/>
      <c r="BO223" s="252"/>
      <c r="BP223" s="252"/>
      <c r="BQ223" s="252"/>
      <c r="BR223" s="252"/>
      <c r="BS223" s="252"/>
      <c r="BT223" s="252"/>
      <c r="BU223" s="252"/>
      <c r="BV223" s="252"/>
      <c r="BW223" s="252"/>
      <c r="BX223" s="252"/>
      <c r="BY223" s="252"/>
      <c r="BZ223" s="252"/>
      <c r="CA223" s="252"/>
      <c r="CB223" s="252"/>
      <c r="CC223" s="252"/>
      <c r="CD223" s="252"/>
      <c r="CE223" s="252"/>
    </row>
    <row r="224" spans="1:83" x14ac:dyDescent="0.3">
      <c r="A224" s="254" t="s">
        <v>204</v>
      </c>
      <c r="B224" s="255"/>
      <c r="C224" s="256"/>
      <c r="D224" s="256"/>
      <c r="E224" s="256"/>
      <c r="F224" s="256"/>
      <c r="G224" s="256"/>
      <c r="H224" s="256"/>
      <c r="I224" s="256"/>
      <c r="J224" s="256"/>
      <c r="K224" s="257"/>
      <c r="L224" s="256"/>
      <c r="M224" s="256"/>
      <c r="N224" s="257"/>
      <c r="O224" s="257"/>
      <c r="P224" s="257"/>
      <c r="Q224" s="256"/>
      <c r="R224" s="252"/>
      <c r="S224" s="252"/>
      <c r="T224" s="258"/>
      <c r="U224" s="259"/>
      <c r="V224" s="258"/>
      <c r="W224" s="258"/>
      <c r="X224" s="258"/>
      <c r="Y224" s="252"/>
      <c r="Z224" s="252"/>
      <c r="AA224" s="252"/>
      <c r="AB224" s="252"/>
      <c r="AC224" s="252"/>
      <c r="AD224" s="252"/>
      <c r="AE224" s="252"/>
      <c r="AF224" s="252"/>
      <c r="AG224" s="252"/>
      <c r="AH224" s="252"/>
      <c r="AI224" s="252"/>
      <c r="AJ224" s="252"/>
      <c r="AK224" s="252"/>
      <c r="AL224" s="252"/>
      <c r="AM224" s="252"/>
      <c r="AN224" s="252"/>
      <c r="AO224" s="252"/>
      <c r="AP224" s="252"/>
      <c r="AQ224" s="252"/>
      <c r="AR224" s="252"/>
      <c r="AS224" s="252"/>
      <c r="AT224" s="252"/>
      <c r="AU224" s="252"/>
      <c r="AV224" s="252"/>
      <c r="AW224" s="252"/>
      <c r="AX224" s="252"/>
      <c r="AY224" s="252"/>
      <c r="AZ224" s="252"/>
      <c r="BA224" s="252"/>
      <c r="BB224" s="252"/>
      <c r="BC224" s="252"/>
      <c r="BD224" s="252"/>
      <c r="BE224" s="252"/>
      <c r="BF224" s="252"/>
      <c r="BG224" s="252"/>
      <c r="BH224" s="252"/>
      <c r="BI224" s="252"/>
      <c r="BJ224" s="252"/>
      <c r="BK224" s="252"/>
      <c r="BL224" s="252"/>
      <c r="BM224" s="252"/>
      <c r="BN224" s="252"/>
      <c r="BO224" s="252"/>
      <c r="BP224" s="252"/>
      <c r="BQ224" s="252"/>
      <c r="BR224" s="252"/>
      <c r="BS224" s="252"/>
      <c r="BT224" s="252"/>
      <c r="BU224" s="252"/>
      <c r="BV224" s="252"/>
      <c r="BW224" s="252"/>
      <c r="BX224" s="252"/>
      <c r="BY224" s="252"/>
      <c r="BZ224" s="252"/>
      <c r="CA224" s="252"/>
      <c r="CB224" s="252"/>
      <c r="CC224" s="252"/>
      <c r="CD224" s="252"/>
      <c r="CE224" s="252"/>
    </row>
    <row r="225" spans="1:83" x14ac:dyDescent="0.3">
      <c r="A225" s="248" t="s">
        <v>205</v>
      </c>
      <c r="B225" s="249"/>
      <c r="C225" s="250"/>
      <c r="D225" s="250"/>
      <c r="E225" s="250"/>
      <c r="F225" s="250"/>
      <c r="G225" s="250"/>
      <c r="H225" s="250"/>
      <c r="I225" s="250"/>
      <c r="J225" s="250"/>
      <c r="K225" s="251"/>
      <c r="L225" s="250"/>
      <c r="M225" s="250"/>
      <c r="N225" s="251"/>
      <c r="O225" s="251"/>
      <c r="P225" s="251"/>
      <c r="Q225" s="250"/>
      <c r="R225" s="252"/>
      <c r="S225" s="252"/>
      <c r="T225" s="253"/>
      <c r="U225" s="259"/>
      <c r="V225" s="253"/>
      <c r="W225" s="253"/>
      <c r="X225" s="253"/>
      <c r="Y225" s="252"/>
      <c r="Z225" s="252"/>
      <c r="AA225" s="252"/>
      <c r="AB225" s="252"/>
      <c r="AC225" s="252"/>
      <c r="AD225" s="252"/>
      <c r="AE225" s="252"/>
      <c r="AF225" s="252"/>
      <c r="AG225" s="252"/>
      <c r="AH225" s="252"/>
      <c r="AI225" s="252"/>
      <c r="AJ225" s="252"/>
      <c r="AK225" s="252"/>
      <c r="AL225" s="252"/>
      <c r="AM225" s="252"/>
      <c r="AN225" s="252"/>
      <c r="AO225" s="252"/>
      <c r="AP225" s="252"/>
      <c r="AQ225" s="252"/>
      <c r="AR225" s="252"/>
      <c r="AS225" s="252"/>
      <c r="AT225" s="252"/>
      <c r="AU225" s="252"/>
      <c r="AV225" s="252"/>
      <c r="AW225" s="252"/>
      <c r="AX225" s="252"/>
      <c r="AY225" s="252"/>
      <c r="AZ225" s="252"/>
      <c r="BA225" s="252"/>
      <c r="BB225" s="252"/>
      <c r="BC225" s="252"/>
      <c r="BD225" s="252"/>
      <c r="BE225" s="252"/>
      <c r="BF225" s="252"/>
      <c r="BG225" s="252"/>
      <c r="BH225" s="252"/>
      <c r="BI225" s="252"/>
      <c r="BJ225" s="252"/>
      <c r="BK225" s="252"/>
      <c r="BL225" s="252"/>
      <c r="BM225" s="252"/>
      <c r="BN225" s="252"/>
      <c r="BO225" s="252"/>
      <c r="BP225" s="252"/>
      <c r="BQ225" s="252"/>
      <c r="BR225" s="252"/>
      <c r="BS225" s="252"/>
      <c r="BT225" s="252"/>
      <c r="BU225" s="252"/>
      <c r="BV225" s="252"/>
      <c r="BW225" s="252"/>
      <c r="BX225" s="252"/>
      <c r="BY225" s="252"/>
      <c r="BZ225" s="252"/>
      <c r="CA225" s="252"/>
      <c r="CB225" s="252"/>
      <c r="CC225" s="252"/>
      <c r="CD225" s="252"/>
      <c r="CE225" s="252"/>
    </row>
    <row r="226" spans="1:83" x14ac:dyDescent="0.3">
      <c r="A226" s="261" t="s">
        <v>206</v>
      </c>
      <c r="B226" s="255"/>
      <c r="C226" s="256"/>
      <c r="D226" s="256"/>
      <c r="E226" s="256"/>
      <c r="F226" s="256"/>
      <c r="G226" s="256"/>
      <c r="H226" s="256"/>
      <c r="I226" s="256"/>
      <c r="J226" s="256"/>
      <c r="K226" s="257"/>
      <c r="L226" s="256"/>
      <c r="M226" s="256"/>
      <c r="N226" s="257"/>
      <c r="O226" s="257"/>
      <c r="P226" s="257"/>
      <c r="Q226" s="256"/>
      <c r="R226" s="252"/>
      <c r="S226" s="252"/>
      <c r="T226" s="258"/>
      <c r="U226" s="247"/>
      <c r="V226" s="262"/>
      <c r="W226" s="258"/>
      <c r="X226" s="258"/>
      <c r="Y226" s="252"/>
      <c r="Z226" s="252"/>
      <c r="AA226" s="252"/>
      <c r="AB226" s="252"/>
      <c r="AC226" s="252"/>
      <c r="AD226" s="252"/>
      <c r="AE226" s="252"/>
      <c r="AF226" s="252"/>
      <c r="AG226" s="252"/>
      <c r="AH226" s="252"/>
      <c r="AI226" s="252"/>
      <c r="AJ226" s="252"/>
      <c r="AK226" s="252"/>
      <c r="AL226" s="252"/>
      <c r="AM226" s="252"/>
      <c r="AN226" s="252"/>
      <c r="AO226" s="252"/>
      <c r="AP226" s="252"/>
      <c r="AQ226" s="252"/>
      <c r="AR226" s="252"/>
      <c r="AS226" s="252"/>
      <c r="AT226" s="252"/>
      <c r="AU226" s="252"/>
      <c r="AV226" s="252"/>
      <c r="AW226" s="252"/>
      <c r="AX226" s="252"/>
      <c r="AY226" s="252"/>
      <c r="AZ226" s="252"/>
      <c r="BA226" s="252"/>
      <c r="BB226" s="252"/>
      <c r="BC226" s="252"/>
      <c r="BD226" s="252"/>
      <c r="BE226" s="252"/>
      <c r="BF226" s="252"/>
      <c r="BG226" s="252"/>
      <c r="BH226" s="252"/>
      <c r="BI226" s="252"/>
      <c r="BJ226" s="252"/>
      <c r="BK226" s="252"/>
      <c r="BL226" s="252"/>
      <c r="BM226" s="252"/>
      <c r="BN226" s="252"/>
      <c r="BO226" s="252"/>
      <c r="BP226" s="252"/>
      <c r="BQ226" s="252"/>
      <c r="BR226" s="252"/>
      <c r="BS226" s="252"/>
      <c r="BT226" s="252"/>
      <c r="BU226" s="252"/>
      <c r="BV226" s="252"/>
      <c r="BW226" s="252"/>
      <c r="BX226" s="252"/>
      <c r="BY226" s="252"/>
      <c r="BZ226" s="252"/>
      <c r="CA226" s="252"/>
      <c r="CB226" s="252"/>
      <c r="CC226" s="252"/>
      <c r="CD226" s="252"/>
      <c r="CE226" s="252"/>
    </row>
    <row r="227" spans="1:83" x14ac:dyDescent="0.3">
      <c r="F227" s="75"/>
      <c r="K227" s="13"/>
      <c r="U227" s="4"/>
      <c r="V227" s="4"/>
      <c r="Y227" s="27"/>
      <c r="Z227" s="27"/>
    </row>
    <row r="228" spans="1:83" x14ac:dyDescent="0.3">
      <c r="F228" s="75"/>
      <c r="K228" s="13"/>
      <c r="Y228" s="27"/>
      <c r="Z228" s="27"/>
    </row>
    <row r="229" spans="1:83" x14ac:dyDescent="0.3">
      <c r="F229" s="75"/>
      <c r="K229" s="13"/>
    </row>
    <row r="230" spans="1:83" x14ac:dyDescent="0.3">
      <c r="F230" s="75"/>
      <c r="K230" s="13"/>
    </row>
    <row r="231" spans="1:83" x14ac:dyDescent="0.3">
      <c r="F231" s="75"/>
      <c r="K231" s="13"/>
    </row>
    <row r="232" spans="1:83" x14ac:dyDescent="0.3">
      <c r="F232" s="75"/>
      <c r="K232" s="13"/>
    </row>
    <row r="233" spans="1:83" x14ac:dyDescent="0.3">
      <c r="F233" s="75"/>
      <c r="K233" s="13"/>
    </row>
    <row r="234" spans="1:83" x14ac:dyDescent="0.3">
      <c r="F234" s="75"/>
      <c r="K234" s="13"/>
    </row>
    <row r="235" spans="1:83" x14ac:dyDescent="0.3">
      <c r="F235" s="75"/>
      <c r="K235" s="13"/>
    </row>
    <row r="236" spans="1:83" x14ac:dyDescent="0.3">
      <c r="F236" s="75"/>
      <c r="K236" s="13"/>
    </row>
    <row r="237" spans="1:83" x14ac:dyDescent="0.3">
      <c r="F237" s="75"/>
      <c r="K237" s="13"/>
    </row>
    <row r="238" spans="1:83" x14ac:dyDescent="0.3">
      <c r="F238" s="75"/>
      <c r="K238" s="13"/>
    </row>
    <row r="239" spans="1:83" x14ac:dyDescent="0.3">
      <c r="F239" s="75"/>
      <c r="K239" s="13"/>
    </row>
    <row r="240" spans="1:83" x14ac:dyDescent="0.3">
      <c r="F240" s="75"/>
      <c r="K240" s="13"/>
    </row>
    <row r="241" spans="6:11" x14ac:dyDescent="0.3">
      <c r="F241" s="75"/>
      <c r="K241" s="13"/>
    </row>
    <row r="242" spans="6:11" x14ac:dyDescent="0.3">
      <c r="F242" s="75"/>
      <c r="K242" s="13"/>
    </row>
    <row r="243" spans="6:11" x14ac:dyDescent="0.3">
      <c r="F243" s="75"/>
      <c r="K243" s="13"/>
    </row>
    <row r="244" spans="6:11" x14ac:dyDescent="0.3">
      <c r="F244" s="75"/>
      <c r="K244" s="13"/>
    </row>
    <row r="245" spans="6:11" x14ac:dyDescent="0.3">
      <c r="F245" s="75"/>
      <c r="K245" s="13"/>
    </row>
    <row r="246" spans="6:11" x14ac:dyDescent="0.3">
      <c r="F246" s="75"/>
      <c r="K246" s="13"/>
    </row>
    <row r="247" spans="6:11" x14ac:dyDescent="0.3">
      <c r="F247" s="75"/>
      <c r="K247" s="13"/>
    </row>
    <row r="248" spans="6:11" x14ac:dyDescent="0.3">
      <c r="F248" s="75"/>
      <c r="K248" s="13"/>
    </row>
    <row r="249" spans="6:11" x14ac:dyDescent="0.3">
      <c r="F249" s="75"/>
      <c r="K249" s="13"/>
    </row>
    <row r="250" spans="6:11" x14ac:dyDescent="0.3">
      <c r="F250" s="75"/>
      <c r="K250" s="13"/>
    </row>
    <row r="251" spans="6:11" x14ac:dyDescent="0.3">
      <c r="F251" s="75"/>
      <c r="K251" s="13"/>
    </row>
    <row r="252" spans="6:11" x14ac:dyDescent="0.3">
      <c r="F252" s="75"/>
      <c r="K252" s="13"/>
    </row>
    <row r="253" spans="6:11" x14ac:dyDescent="0.3">
      <c r="F253" s="75"/>
      <c r="K253" s="13"/>
    </row>
    <row r="254" spans="6:11" x14ac:dyDescent="0.3">
      <c r="F254" s="75"/>
      <c r="K254" s="13"/>
    </row>
    <row r="255" spans="6:11" x14ac:dyDescent="0.3">
      <c r="F255" s="75"/>
      <c r="K255" s="13"/>
    </row>
    <row r="256" spans="6:11" x14ac:dyDescent="0.3">
      <c r="F256" s="75"/>
      <c r="K256" s="13"/>
    </row>
    <row r="257" spans="6:11" x14ac:dyDescent="0.3">
      <c r="F257" s="75"/>
      <c r="K257" s="13"/>
    </row>
    <row r="258" spans="6:11" x14ac:dyDescent="0.3">
      <c r="F258" s="75"/>
      <c r="K258" s="13"/>
    </row>
    <row r="259" spans="6:11" x14ac:dyDescent="0.3">
      <c r="F259" s="75"/>
      <c r="K259" s="13"/>
    </row>
    <row r="260" spans="6:11" x14ac:dyDescent="0.3">
      <c r="F260" s="75"/>
      <c r="K260" s="13"/>
    </row>
    <row r="261" spans="6:11" x14ac:dyDescent="0.3">
      <c r="F261" s="75"/>
      <c r="K261" s="13"/>
    </row>
    <row r="262" spans="6:11" x14ac:dyDescent="0.3">
      <c r="F262" s="75"/>
      <c r="K262" s="13"/>
    </row>
    <row r="263" spans="6:11" x14ac:dyDescent="0.3">
      <c r="F263" s="75"/>
      <c r="K263" s="13"/>
    </row>
    <row r="264" spans="6:11" x14ac:dyDescent="0.3">
      <c r="F264" s="75"/>
      <c r="K264" s="13"/>
    </row>
    <row r="265" spans="6:11" x14ac:dyDescent="0.3">
      <c r="F265" s="75"/>
      <c r="K265" s="13"/>
    </row>
    <row r="266" spans="6:11" x14ac:dyDescent="0.3">
      <c r="F266" s="75"/>
      <c r="K266" s="13"/>
    </row>
    <row r="267" spans="6:11" x14ac:dyDescent="0.3">
      <c r="F267" s="75"/>
      <c r="K267" s="13"/>
    </row>
    <row r="268" spans="6:11" x14ac:dyDescent="0.3">
      <c r="F268" s="75"/>
      <c r="K268" s="13"/>
    </row>
    <row r="269" spans="6:11" x14ac:dyDescent="0.3">
      <c r="F269" s="75"/>
      <c r="K269" s="13"/>
    </row>
    <row r="270" spans="6:11" x14ac:dyDescent="0.3">
      <c r="F270" s="75"/>
      <c r="K270" s="13"/>
    </row>
    <row r="271" spans="6:11" x14ac:dyDescent="0.3">
      <c r="F271" s="75"/>
      <c r="K271" s="13"/>
    </row>
    <row r="272" spans="6:11" x14ac:dyDescent="0.3">
      <c r="F272" s="75"/>
      <c r="K272" s="13"/>
    </row>
    <row r="273" spans="6:11" x14ac:dyDescent="0.3">
      <c r="F273" s="75"/>
      <c r="K273" s="13"/>
    </row>
    <row r="274" spans="6:11" x14ac:dyDescent="0.3">
      <c r="F274" s="75"/>
      <c r="K274" s="13"/>
    </row>
    <row r="275" spans="6:11" x14ac:dyDescent="0.3">
      <c r="F275" s="75"/>
      <c r="K275" s="13"/>
    </row>
    <row r="276" spans="6:11" x14ac:dyDescent="0.3">
      <c r="F276" s="75"/>
      <c r="K276" s="13"/>
    </row>
    <row r="277" spans="6:11" x14ac:dyDescent="0.3">
      <c r="F277" s="75"/>
      <c r="K277" s="13"/>
    </row>
    <row r="278" spans="6:11" x14ac:dyDescent="0.3">
      <c r="F278" s="75"/>
      <c r="K278" s="13"/>
    </row>
    <row r="279" spans="6:11" x14ac:dyDescent="0.3">
      <c r="F279" s="75"/>
      <c r="K279" s="13"/>
    </row>
    <row r="280" spans="6:11" x14ac:dyDescent="0.3">
      <c r="F280" s="75"/>
      <c r="K280" s="13"/>
    </row>
    <row r="281" spans="6:11" x14ac:dyDescent="0.3">
      <c r="F281" s="75"/>
      <c r="K281" s="13"/>
    </row>
    <row r="282" spans="6:11" x14ac:dyDescent="0.3">
      <c r="F282" s="75"/>
      <c r="K282" s="13"/>
    </row>
    <row r="283" spans="6:11" x14ac:dyDescent="0.3">
      <c r="F283" s="75"/>
      <c r="K283" s="13"/>
    </row>
    <row r="284" spans="6:11" x14ac:dyDescent="0.3">
      <c r="F284" s="75"/>
      <c r="K284" s="13"/>
    </row>
    <row r="285" spans="6:11" x14ac:dyDescent="0.3">
      <c r="F285" s="75"/>
      <c r="K285" s="13"/>
    </row>
    <row r="286" spans="6:11" x14ac:dyDescent="0.3">
      <c r="F286" s="75"/>
      <c r="K286" s="13"/>
    </row>
    <row r="287" spans="6:11" x14ac:dyDescent="0.3">
      <c r="F287" s="75"/>
      <c r="K287" s="13"/>
    </row>
    <row r="288" spans="6:11" x14ac:dyDescent="0.3">
      <c r="F288" s="75"/>
      <c r="K288" s="13"/>
    </row>
    <row r="289" spans="6:11" x14ac:dyDescent="0.3">
      <c r="F289" s="75"/>
      <c r="K289" s="13"/>
    </row>
    <row r="290" spans="6:11" x14ac:dyDescent="0.3">
      <c r="F290" s="75"/>
      <c r="K290" s="13"/>
    </row>
    <row r="291" spans="6:11" x14ac:dyDescent="0.3">
      <c r="F291" s="75"/>
      <c r="K291" s="13"/>
    </row>
    <row r="292" spans="6:11" x14ac:dyDescent="0.3">
      <c r="F292" s="75"/>
      <c r="K292" s="13"/>
    </row>
    <row r="293" spans="6:11" x14ac:dyDescent="0.3">
      <c r="F293" s="75"/>
      <c r="K293" s="13"/>
    </row>
    <row r="294" spans="6:11" x14ac:dyDescent="0.3">
      <c r="F294" s="75"/>
      <c r="K294" s="13"/>
    </row>
    <row r="295" spans="6:11" x14ac:dyDescent="0.3">
      <c r="F295" s="75"/>
      <c r="K295" s="13"/>
    </row>
    <row r="296" spans="6:11" x14ac:dyDescent="0.3">
      <c r="F296" s="75"/>
      <c r="K296" s="13"/>
    </row>
    <row r="297" spans="6:11" x14ac:dyDescent="0.3">
      <c r="F297" s="75"/>
      <c r="K297" s="13"/>
    </row>
    <row r="298" spans="6:11" x14ac:dyDescent="0.3">
      <c r="F298" s="75"/>
      <c r="K298" s="13"/>
    </row>
    <row r="299" spans="6:11" x14ac:dyDescent="0.3">
      <c r="F299" s="75"/>
      <c r="K299" s="13"/>
    </row>
    <row r="300" spans="6:11" x14ac:dyDescent="0.3">
      <c r="F300" s="75"/>
      <c r="K300" s="13"/>
    </row>
    <row r="301" spans="6:11" x14ac:dyDescent="0.3">
      <c r="F301" s="75"/>
      <c r="K301" s="13"/>
    </row>
    <row r="302" spans="6:11" x14ac:dyDescent="0.3">
      <c r="F302" s="75"/>
      <c r="K302" s="13"/>
    </row>
    <row r="303" spans="6:11" x14ac:dyDescent="0.3">
      <c r="F303" s="75"/>
      <c r="K303" s="13"/>
    </row>
    <row r="304" spans="6:11" x14ac:dyDescent="0.3">
      <c r="F304" s="75"/>
      <c r="K304" s="13"/>
    </row>
    <row r="305" spans="6:11" x14ac:dyDescent="0.3">
      <c r="F305" s="75"/>
      <c r="K305" s="13"/>
    </row>
    <row r="306" spans="6:11" x14ac:dyDescent="0.3">
      <c r="F306" s="75"/>
      <c r="K306" s="13"/>
    </row>
    <row r="307" spans="6:11" x14ac:dyDescent="0.3">
      <c r="F307" s="75"/>
      <c r="K307" s="13"/>
    </row>
    <row r="308" spans="6:11" x14ac:dyDescent="0.3">
      <c r="F308" s="75"/>
      <c r="K308" s="13"/>
    </row>
    <row r="309" spans="6:11" x14ac:dyDescent="0.3">
      <c r="F309" s="75"/>
      <c r="K309" s="13"/>
    </row>
    <row r="310" spans="6:11" x14ac:dyDescent="0.3">
      <c r="F310" s="75"/>
      <c r="K310" s="13"/>
    </row>
    <row r="311" spans="6:11" x14ac:dyDescent="0.3">
      <c r="F311" s="75"/>
      <c r="K311" s="13"/>
    </row>
    <row r="312" spans="6:11" x14ac:dyDescent="0.3">
      <c r="F312" s="75"/>
      <c r="K312" s="13"/>
    </row>
    <row r="313" spans="6:11" x14ac:dyDescent="0.3">
      <c r="F313" s="75"/>
      <c r="K313" s="13"/>
    </row>
    <row r="314" spans="6:11" x14ac:dyDescent="0.3">
      <c r="F314" s="75"/>
      <c r="K314" s="13"/>
    </row>
    <row r="315" spans="6:11" x14ac:dyDescent="0.3">
      <c r="F315" s="75"/>
      <c r="K315" s="13"/>
    </row>
    <row r="316" spans="6:11" x14ac:dyDescent="0.3">
      <c r="F316" s="75"/>
      <c r="K316" s="13"/>
    </row>
    <row r="317" spans="6:11" x14ac:dyDescent="0.3">
      <c r="F317" s="75"/>
      <c r="K317" s="13"/>
    </row>
    <row r="318" spans="6:11" x14ac:dyDescent="0.3">
      <c r="F318" s="75"/>
      <c r="K318" s="13"/>
    </row>
    <row r="319" spans="6:11" x14ac:dyDescent="0.3">
      <c r="F319" s="75"/>
      <c r="K319" s="13"/>
    </row>
    <row r="320" spans="6:11" x14ac:dyDescent="0.3">
      <c r="F320" s="75"/>
      <c r="K320" s="13"/>
    </row>
    <row r="321" spans="6:11" x14ac:dyDescent="0.3">
      <c r="F321" s="75"/>
      <c r="K321" s="13"/>
    </row>
    <row r="322" spans="6:11" x14ac:dyDescent="0.3">
      <c r="F322" s="75"/>
      <c r="K322" s="13"/>
    </row>
    <row r="323" spans="6:11" x14ac:dyDescent="0.3">
      <c r="F323" s="75"/>
      <c r="K323" s="13"/>
    </row>
    <row r="324" spans="6:11" x14ac:dyDescent="0.3">
      <c r="F324" s="75"/>
      <c r="K324" s="13"/>
    </row>
    <row r="325" spans="6:11" x14ac:dyDescent="0.3">
      <c r="F325" s="75"/>
      <c r="K325" s="13"/>
    </row>
    <row r="326" spans="6:11" x14ac:dyDescent="0.3">
      <c r="F326" s="75"/>
      <c r="K326" s="13"/>
    </row>
    <row r="327" spans="6:11" x14ac:dyDescent="0.3">
      <c r="F327" s="75"/>
      <c r="K327" s="13"/>
    </row>
    <row r="328" spans="6:11" x14ac:dyDescent="0.3">
      <c r="F328" s="75"/>
      <c r="K328" s="13"/>
    </row>
    <row r="329" spans="6:11" x14ac:dyDescent="0.3">
      <c r="F329" s="75"/>
      <c r="K329" s="13"/>
    </row>
    <row r="330" spans="6:11" x14ac:dyDescent="0.3">
      <c r="F330" s="75"/>
      <c r="K330" s="13"/>
    </row>
    <row r="331" spans="6:11" x14ac:dyDescent="0.3">
      <c r="F331" s="75"/>
      <c r="K331" s="13"/>
    </row>
    <row r="332" spans="6:11" x14ac:dyDescent="0.3">
      <c r="F332" s="75"/>
      <c r="K332" s="13"/>
    </row>
    <row r="333" spans="6:11" x14ac:dyDescent="0.3">
      <c r="F333" s="75"/>
      <c r="K333" s="13"/>
    </row>
    <row r="334" spans="6:11" x14ac:dyDescent="0.3">
      <c r="F334" s="75"/>
      <c r="K334" s="13"/>
    </row>
    <row r="335" spans="6:11" x14ac:dyDescent="0.3">
      <c r="F335" s="75"/>
      <c r="K335" s="13"/>
    </row>
    <row r="336" spans="6:11" x14ac:dyDescent="0.3">
      <c r="F336" s="75"/>
      <c r="K336" s="13"/>
    </row>
    <row r="337" spans="6:11" x14ac:dyDescent="0.3">
      <c r="F337" s="75"/>
      <c r="K337" s="13"/>
    </row>
    <row r="338" spans="6:11" x14ac:dyDescent="0.3">
      <c r="F338" s="75"/>
      <c r="K338" s="13"/>
    </row>
    <row r="339" spans="6:11" x14ac:dyDescent="0.3">
      <c r="F339" s="75"/>
      <c r="K339" s="13"/>
    </row>
    <row r="340" spans="6:11" x14ac:dyDescent="0.3">
      <c r="F340" s="75"/>
      <c r="K340" s="13"/>
    </row>
    <row r="341" spans="6:11" x14ac:dyDescent="0.3">
      <c r="F341" s="75"/>
      <c r="K341" s="13"/>
    </row>
    <row r="342" spans="6:11" x14ac:dyDescent="0.3">
      <c r="F342" s="75"/>
      <c r="K342" s="13"/>
    </row>
    <row r="343" spans="6:11" x14ac:dyDescent="0.3">
      <c r="F343" s="75"/>
      <c r="K343" s="13"/>
    </row>
    <row r="344" spans="6:11" x14ac:dyDescent="0.3">
      <c r="F344" s="75"/>
      <c r="K344" s="13"/>
    </row>
    <row r="345" spans="6:11" x14ac:dyDescent="0.3">
      <c r="F345" s="75"/>
      <c r="K345" s="13"/>
    </row>
    <row r="346" spans="6:11" x14ac:dyDescent="0.3">
      <c r="F346" s="75"/>
      <c r="K346" s="13"/>
    </row>
    <row r="347" spans="6:11" x14ac:dyDescent="0.3">
      <c r="F347" s="75"/>
      <c r="K347" s="13"/>
    </row>
    <row r="348" spans="6:11" x14ac:dyDescent="0.3">
      <c r="F348" s="75"/>
      <c r="K348" s="13"/>
    </row>
    <row r="349" spans="6:11" x14ac:dyDescent="0.3">
      <c r="F349" s="75"/>
      <c r="K349" s="13"/>
    </row>
    <row r="350" spans="6:11" x14ac:dyDescent="0.3">
      <c r="F350" s="75"/>
      <c r="K350" s="13"/>
    </row>
    <row r="351" spans="6:11" x14ac:dyDescent="0.3">
      <c r="F351" s="75"/>
      <c r="K351" s="13"/>
    </row>
    <row r="352" spans="6:11" x14ac:dyDescent="0.3">
      <c r="F352" s="75"/>
      <c r="K352" s="13"/>
    </row>
    <row r="353" spans="6:11" x14ac:dyDescent="0.3">
      <c r="F353" s="75"/>
      <c r="K353" s="13"/>
    </row>
    <row r="354" spans="6:11" x14ac:dyDescent="0.3">
      <c r="F354" s="75"/>
      <c r="K354" s="13"/>
    </row>
    <row r="355" spans="6:11" x14ac:dyDescent="0.3">
      <c r="F355" s="75"/>
      <c r="K355" s="13"/>
    </row>
    <row r="356" spans="6:11" x14ac:dyDescent="0.3">
      <c r="F356" s="75"/>
      <c r="K356" s="13"/>
    </row>
    <row r="357" spans="6:11" x14ac:dyDescent="0.3">
      <c r="F357" s="75"/>
      <c r="K357" s="13"/>
    </row>
    <row r="358" spans="6:11" x14ac:dyDescent="0.3">
      <c r="F358" s="75"/>
      <c r="K358" s="13"/>
    </row>
    <row r="359" spans="6:11" x14ac:dyDescent="0.3">
      <c r="F359" s="75"/>
      <c r="K359" s="13"/>
    </row>
    <row r="360" spans="6:11" x14ac:dyDescent="0.3">
      <c r="F360" s="75"/>
      <c r="K360" s="13"/>
    </row>
    <row r="361" spans="6:11" x14ac:dyDescent="0.3">
      <c r="F361" s="75"/>
      <c r="K361" s="13"/>
    </row>
    <row r="362" spans="6:11" x14ac:dyDescent="0.3">
      <c r="F362" s="75"/>
      <c r="K362" s="13"/>
    </row>
    <row r="363" spans="6:11" x14ac:dyDescent="0.3">
      <c r="F363" s="75"/>
      <c r="K363" s="13"/>
    </row>
    <row r="364" spans="6:11" x14ac:dyDescent="0.3">
      <c r="F364" s="75"/>
      <c r="K364" s="13"/>
    </row>
    <row r="365" spans="6:11" x14ac:dyDescent="0.3">
      <c r="F365" s="75"/>
      <c r="K365" s="13"/>
    </row>
    <row r="366" spans="6:11" x14ac:dyDescent="0.3">
      <c r="F366" s="75"/>
      <c r="K366" s="13"/>
    </row>
    <row r="367" spans="6:11" x14ac:dyDescent="0.3">
      <c r="F367" s="75"/>
      <c r="K367" s="13"/>
    </row>
    <row r="368" spans="6:11" x14ac:dyDescent="0.3">
      <c r="F368" s="75"/>
      <c r="K368" s="13"/>
    </row>
    <row r="369" spans="6:11" x14ac:dyDescent="0.3">
      <c r="F369" s="75"/>
      <c r="K369" s="13"/>
    </row>
    <row r="370" spans="6:11" x14ac:dyDescent="0.3">
      <c r="F370" s="75"/>
      <c r="K370" s="13"/>
    </row>
    <row r="371" spans="6:11" x14ac:dyDescent="0.3">
      <c r="F371" s="75"/>
      <c r="K371" s="13"/>
    </row>
    <row r="372" spans="6:11" x14ac:dyDescent="0.3">
      <c r="F372" s="75"/>
      <c r="K372" s="13"/>
    </row>
    <row r="373" spans="6:11" x14ac:dyDescent="0.3">
      <c r="F373" s="75"/>
      <c r="K373" s="13"/>
    </row>
    <row r="374" spans="6:11" x14ac:dyDescent="0.3">
      <c r="F374" s="75"/>
      <c r="K374" s="13"/>
    </row>
    <row r="375" spans="6:11" x14ac:dyDescent="0.3">
      <c r="F375" s="75"/>
      <c r="K375" s="13"/>
    </row>
    <row r="376" spans="6:11" x14ac:dyDescent="0.3">
      <c r="F376" s="75"/>
      <c r="K376" s="13"/>
    </row>
    <row r="377" spans="6:11" x14ac:dyDescent="0.3">
      <c r="F377" s="75"/>
      <c r="K377" s="13"/>
    </row>
    <row r="378" spans="6:11" x14ac:dyDescent="0.3">
      <c r="F378" s="75"/>
      <c r="K378" s="13"/>
    </row>
    <row r="379" spans="6:11" x14ac:dyDescent="0.3">
      <c r="F379" s="75"/>
      <c r="K379" s="13"/>
    </row>
    <row r="380" spans="6:11" x14ac:dyDescent="0.3">
      <c r="F380" s="75"/>
      <c r="K380" s="13"/>
    </row>
    <row r="381" spans="6:11" x14ac:dyDescent="0.3">
      <c r="F381" s="75"/>
      <c r="K381" s="13"/>
    </row>
    <row r="382" spans="6:11" x14ac:dyDescent="0.3">
      <c r="F382" s="75"/>
      <c r="K382" s="13"/>
    </row>
    <row r="383" spans="6:11" x14ac:dyDescent="0.3">
      <c r="F383" s="75"/>
      <c r="K383" s="13"/>
    </row>
    <row r="384" spans="6:11" x14ac:dyDescent="0.3">
      <c r="F384" s="75"/>
      <c r="K384" s="13"/>
    </row>
    <row r="385" spans="6:11" x14ac:dyDescent="0.3">
      <c r="F385" s="75"/>
      <c r="K385" s="13"/>
    </row>
    <row r="386" spans="6:11" x14ac:dyDescent="0.3">
      <c r="F386" s="75"/>
      <c r="K386" s="13"/>
    </row>
    <row r="387" spans="6:11" x14ac:dyDescent="0.3">
      <c r="F387" s="75"/>
      <c r="K387" s="13"/>
    </row>
    <row r="388" spans="6:11" x14ac:dyDescent="0.3">
      <c r="F388" s="75"/>
      <c r="K388" s="13"/>
    </row>
    <row r="389" spans="6:11" x14ac:dyDescent="0.3">
      <c r="F389" s="75"/>
      <c r="K389" s="13"/>
    </row>
    <row r="390" spans="6:11" x14ac:dyDescent="0.3">
      <c r="F390" s="75"/>
      <c r="K390" s="13"/>
    </row>
    <row r="391" spans="6:11" x14ac:dyDescent="0.3">
      <c r="F391" s="75"/>
      <c r="K391" s="13"/>
    </row>
    <row r="392" spans="6:11" x14ac:dyDescent="0.3">
      <c r="F392" s="75"/>
      <c r="K392" s="13"/>
    </row>
    <row r="393" spans="6:11" x14ac:dyDescent="0.3">
      <c r="F393" s="75"/>
      <c r="K393" s="13"/>
    </row>
    <row r="394" spans="6:11" x14ac:dyDescent="0.3">
      <c r="F394" s="75"/>
      <c r="K394" s="13"/>
    </row>
    <row r="395" spans="6:11" x14ac:dyDescent="0.3">
      <c r="F395" s="75"/>
      <c r="K395" s="13"/>
    </row>
    <row r="396" spans="6:11" x14ac:dyDescent="0.3">
      <c r="F396" s="75"/>
      <c r="K396" s="13"/>
    </row>
    <row r="397" spans="6:11" x14ac:dyDescent="0.3">
      <c r="F397" s="75"/>
      <c r="K397" s="13"/>
    </row>
    <row r="398" spans="6:11" x14ac:dyDescent="0.3">
      <c r="F398" s="75"/>
      <c r="K398" s="13"/>
    </row>
    <row r="399" spans="6:11" x14ac:dyDescent="0.3">
      <c r="F399" s="75"/>
      <c r="K399" s="13"/>
    </row>
    <row r="400" spans="6:11" x14ac:dyDescent="0.3">
      <c r="F400" s="75"/>
      <c r="K400" s="13"/>
    </row>
    <row r="401" spans="6:11" x14ac:dyDescent="0.3">
      <c r="F401" s="75"/>
      <c r="K401" s="13"/>
    </row>
    <row r="402" spans="6:11" x14ac:dyDescent="0.3">
      <c r="F402" s="75"/>
      <c r="K402" s="13"/>
    </row>
    <row r="403" spans="6:11" x14ac:dyDescent="0.3">
      <c r="F403" s="75"/>
      <c r="K403" s="13"/>
    </row>
    <row r="404" spans="6:11" x14ac:dyDescent="0.3">
      <c r="F404" s="75"/>
      <c r="K404" s="13"/>
    </row>
    <row r="405" spans="6:11" x14ac:dyDescent="0.3">
      <c r="F405" s="75"/>
      <c r="K405" s="13"/>
    </row>
    <row r="406" spans="6:11" x14ac:dyDescent="0.3">
      <c r="F406" s="75"/>
      <c r="K406" s="13"/>
    </row>
    <row r="407" spans="6:11" x14ac:dyDescent="0.3">
      <c r="F407" s="75"/>
      <c r="K407" s="13"/>
    </row>
    <row r="408" spans="6:11" x14ac:dyDescent="0.3">
      <c r="F408" s="75"/>
      <c r="K408" s="13"/>
    </row>
    <row r="409" spans="6:11" x14ac:dyDescent="0.3">
      <c r="F409" s="75"/>
      <c r="K409" s="13"/>
    </row>
    <row r="410" spans="6:11" x14ac:dyDescent="0.3">
      <c r="F410" s="75"/>
      <c r="K410" s="13"/>
    </row>
    <row r="411" spans="6:11" x14ac:dyDescent="0.3">
      <c r="F411" s="75"/>
      <c r="K411" s="13"/>
    </row>
    <row r="412" spans="6:11" x14ac:dyDescent="0.3">
      <c r="F412" s="75"/>
      <c r="K412" s="13"/>
    </row>
    <row r="413" spans="6:11" x14ac:dyDescent="0.3">
      <c r="F413" s="75"/>
      <c r="K413" s="13"/>
    </row>
    <row r="414" spans="6:11" x14ac:dyDescent="0.3">
      <c r="F414" s="75"/>
      <c r="K414" s="13"/>
    </row>
    <row r="415" spans="6:11" x14ac:dyDescent="0.3">
      <c r="F415" s="75"/>
      <c r="K415" s="13"/>
    </row>
    <row r="416" spans="6:11" x14ac:dyDescent="0.3">
      <c r="F416" s="75"/>
      <c r="K416" s="13"/>
    </row>
    <row r="417" spans="6:11" x14ac:dyDescent="0.3">
      <c r="F417" s="75"/>
      <c r="K417" s="13"/>
    </row>
    <row r="418" spans="6:11" x14ac:dyDescent="0.3">
      <c r="F418" s="75"/>
      <c r="K418" s="13"/>
    </row>
    <row r="419" spans="6:11" x14ac:dyDescent="0.3">
      <c r="F419" s="75"/>
      <c r="K419" s="13"/>
    </row>
    <row r="420" spans="6:11" x14ac:dyDescent="0.3">
      <c r="F420" s="75"/>
      <c r="K420" s="13"/>
    </row>
    <row r="421" spans="6:11" x14ac:dyDescent="0.3">
      <c r="F421" s="75"/>
      <c r="K421" s="13"/>
    </row>
    <row r="422" spans="6:11" x14ac:dyDescent="0.3">
      <c r="F422" s="75"/>
      <c r="K422" s="13"/>
    </row>
    <row r="423" spans="6:11" x14ac:dyDescent="0.3">
      <c r="F423" s="75"/>
      <c r="K423" s="13"/>
    </row>
    <row r="424" spans="6:11" x14ac:dyDescent="0.3">
      <c r="F424" s="75"/>
      <c r="K424" s="13"/>
    </row>
    <row r="425" spans="6:11" x14ac:dyDescent="0.3">
      <c r="F425" s="75"/>
      <c r="K425" s="13"/>
    </row>
    <row r="426" spans="6:11" x14ac:dyDescent="0.3">
      <c r="F426" s="75"/>
      <c r="K426" s="13"/>
    </row>
    <row r="427" spans="6:11" x14ac:dyDescent="0.3">
      <c r="F427" s="75"/>
      <c r="K427" s="13"/>
    </row>
    <row r="428" spans="6:11" x14ac:dyDescent="0.3">
      <c r="F428" s="75"/>
      <c r="K428" s="13"/>
    </row>
    <row r="429" spans="6:11" x14ac:dyDescent="0.3">
      <c r="F429" s="75"/>
      <c r="K429" s="13"/>
    </row>
    <row r="430" spans="6:11" x14ac:dyDescent="0.3">
      <c r="F430" s="75"/>
      <c r="K430" s="13"/>
    </row>
    <row r="431" spans="6:11" x14ac:dyDescent="0.3">
      <c r="F431" s="75"/>
      <c r="K431" s="13"/>
    </row>
    <row r="432" spans="6:11" x14ac:dyDescent="0.3">
      <c r="F432" s="75"/>
      <c r="K432" s="13"/>
    </row>
    <row r="433" spans="6:11" x14ac:dyDescent="0.3">
      <c r="F433" s="75"/>
      <c r="K433" s="13"/>
    </row>
    <row r="434" spans="6:11" x14ac:dyDescent="0.3">
      <c r="F434" s="75"/>
      <c r="K434" s="13"/>
    </row>
    <row r="435" spans="6:11" x14ac:dyDescent="0.3">
      <c r="F435" s="75"/>
      <c r="K435" s="13"/>
    </row>
    <row r="436" spans="6:11" x14ac:dyDescent="0.3">
      <c r="F436" s="75"/>
      <c r="K436" s="13"/>
    </row>
    <row r="437" spans="6:11" x14ac:dyDescent="0.3">
      <c r="F437" s="75"/>
      <c r="K437" s="13"/>
    </row>
    <row r="438" spans="6:11" x14ac:dyDescent="0.3">
      <c r="F438" s="75"/>
      <c r="K438" s="13"/>
    </row>
    <row r="439" spans="6:11" x14ac:dyDescent="0.3">
      <c r="F439" s="75"/>
      <c r="K439" s="13"/>
    </row>
    <row r="440" spans="6:11" x14ac:dyDescent="0.3">
      <c r="F440" s="75"/>
      <c r="K440" s="13"/>
    </row>
    <row r="441" spans="6:11" x14ac:dyDescent="0.3">
      <c r="F441" s="75"/>
      <c r="K441" s="13"/>
    </row>
    <row r="442" spans="6:11" x14ac:dyDescent="0.3">
      <c r="F442" s="75"/>
      <c r="K442" s="13"/>
    </row>
    <row r="443" spans="6:11" x14ac:dyDescent="0.3">
      <c r="F443" s="75"/>
      <c r="K443" s="13"/>
    </row>
    <row r="444" spans="6:11" x14ac:dyDescent="0.3">
      <c r="F444" s="75"/>
      <c r="K444" s="13"/>
    </row>
    <row r="445" spans="6:11" x14ac:dyDescent="0.3">
      <c r="F445" s="75"/>
      <c r="K445" s="13"/>
    </row>
    <row r="446" spans="6:11" x14ac:dyDescent="0.3">
      <c r="F446" s="75"/>
      <c r="K446" s="13"/>
    </row>
    <row r="447" spans="6:11" x14ac:dyDescent="0.3">
      <c r="F447" s="75"/>
      <c r="K447" s="13"/>
    </row>
    <row r="448" spans="6:11" x14ac:dyDescent="0.3">
      <c r="F448" s="75"/>
      <c r="K448" s="13"/>
    </row>
    <row r="449" spans="6:11" x14ac:dyDescent="0.3">
      <c r="F449" s="75"/>
      <c r="K449" s="13"/>
    </row>
    <row r="450" spans="6:11" x14ac:dyDescent="0.3">
      <c r="F450" s="75"/>
      <c r="K450" s="13"/>
    </row>
    <row r="451" spans="6:11" x14ac:dyDescent="0.3">
      <c r="F451" s="75"/>
      <c r="K451" s="13"/>
    </row>
    <row r="452" spans="6:11" x14ac:dyDescent="0.3">
      <c r="F452" s="75"/>
      <c r="K452" s="13"/>
    </row>
    <row r="453" spans="6:11" x14ac:dyDescent="0.3">
      <c r="F453" s="75"/>
      <c r="K453" s="13"/>
    </row>
    <row r="454" spans="6:11" x14ac:dyDescent="0.3">
      <c r="F454" s="75"/>
      <c r="K454" s="13"/>
    </row>
    <row r="455" spans="6:11" x14ac:dyDescent="0.3">
      <c r="F455" s="75"/>
      <c r="K455" s="13"/>
    </row>
    <row r="456" spans="6:11" x14ac:dyDescent="0.3">
      <c r="F456" s="75"/>
      <c r="K456" s="13"/>
    </row>
    <row r="457" spans="6:11" x14ac:dyDescent="0.3">
      <c r="F457" s="75"/>
      <c r="K457" s="13"/>
    </row>
    <row r="458" spans="6:11" x14ac:dyDescent="0.3">
      <c r="F458" s="75"/>
      <c r="K458" s="13"/>
    </row>
    <row r="459" spans="6:11" x14ac:dyDescent="0.3">
      <c r="F459" s="75"/>
      <c r="K459" s="13"/>
    </row>
    <row r="460" spans="6:11" x14ac:dyDescent="0.3">
      <c r="F460" s="75"/>
      <c r="K460" s="13"/>
    </row>
    <row r="461" spans="6:11" x14ac:dyDescent="0.3">
      <c r="F461" s="75"/>
      <c r="K461" s="13"/>
    </row>
    <row r="462" spans="6:11" x14ac:dyDescent="0.3">
      <c r="F462" s="75"/>
      <c r="K462" s="13"/>
    </row>
    <row r="463" spans="6:11" x14ac:dyDescent="0.3">
      <c r="F463" s="75"/>
      <c r="K463" s="13"/>
    </row>
    <row r="464" spans="6:11" x14ac:dyDescent="0.3">
      <c r="F464" s="75"/>
      <c r="K464" s="13"/>
    </row>
    <row r="465" spans="6:11" x14ac:dyDescent="0.3">
      <c r="F465" s="75"/>
      <c r="K465" s="13"/>
    </row>
    <row r="466" spans="6:11" x14ac:dyDescent="0.3">
      <c r="F466" s="75"/>
      <c r="K466" s="13"/>
    </row>
    <row r="467" spans="6:11" x14ac:dyDescent="0.3">
      <c r="F467" s="75"/>
      <c r="K467" s="13"/>
    </row>
    <row r="468" spans="6:11" x14ac:dyDescent="0.3">
      <c r="F468" s="75"/>
      <c r="K468" s="13"/>
    </row>
    <row r="469" spans="6:11" x14ac:dyDescent="0.3">
      <c r="F469" s="75"/>
      <c r="K469" s="13"/>
    </row>
    <row r="470" spans="6:11" x14ac:dyDescent="0.3">
      <c r="F470" s="75"/>
      <c r="K470" s="13"/>
    </row>
    <row r="471" spans="6:11" x14ac:dyDescent="0.3">
      <c r="F471" s="75"/>
      <c r="K471" s="13"/>
    </row>
    <row r="472" spans="6:11" x14ac:dyDescent="0.3">
      <c r="F472" s="75"/>
      <c r="K472" s="13"/>
    </row>
    <row r="473" spans="6:11" x14ac:dyDescent="0.3">
      <c r="F473" s="75"/>
      <c r="K473" s="13"/>
    </row>
    <row r="474" spans="6:11" x14ac:dyDescent="0.3">
      <c r="F474" s="75"/>
      <c r="K474" s="13"/>
    </row>
    <row r="475" spans="6:11" x14ac:dyDescent="0.3">
      <c r="F475" s="75"/>
      <c r="K475" s="13"/>
    </row>
    <row r="476" spans="6:11" x14ac:dyDescent="0.3">
      <c r="F476" s="75"/>
      <c r="K476" s="13"/>
    </row>
    <row r="477" spans="6:11" x14ac:dyDescent="0.3">
      <c r="F477" s="75"/>
      <c r="K477" s="13"/>
    </row>
    <row r="478" spans="6:11" x14ac:dyDescent="0.3">
      <c r="F478" s="75"/>
      <c r="K478" s="13"/>
    </row>
    <row r="479" spans="6:11" x14ac:dyDescent="0.3">
      <c r="F479" s="75"/>
      <c r="K479" s="13"/>
    </row>
    <row r="480" spans="6:11" x14ac:dyDescent="0.3">
      <c r="F480" s="75"/>
      <c r="K480" s="13"/>
    </row>
    <row r="481" spans="6:11" x14ac:dyDescent="0.3">
      <c r="F481" s="75"/>
      <c r="K481" s="13"/>
    </row>
    <row r="482" spans="6:11" x14ac:dyDescent="0.3">
      <c r="F482" s="75"/>
      <c r="K482" s="13"/>
    </row>
    <row r="483" spans="6:11" x14ac:dyDescent="0.3">
      <c r="F483" s="75"/>
      <c r="K483" s="13"/>
    </row>
    <row r="484" spans="6:11" x14ac:dyDescent="0.3">
      <c r="F484" s="75"/>
      <c r="K484" s="13"/>
    </row>
    <row r="485" spans="6:11" x14ac:dyDescent="0.3">
      <c r="F485" s="75"/>
      <c r="K485" s="13"/>
    </row>
    <row r="486" spans="6:11" x14ac:dyDescent="0.3">
      <c r="F486" s="75"/>
      <c r="K486" s="13"/>
    </row>
    <row r="487" spans="6:11" x14ac:dyDescent="0.3">
      <c r="F487" s="75"/>
      <c r="K487" s="13"/>
    </row>
    <row r="488" spans="6:11" x14ac:dyDescent="0.3">
      <c r="F488" s="75"/>
      <c r="K488" s="13"/>
    </row>
    <row r="489" spans="6:11" x14ac:dyDescent="0.3">
      <c r="F489" s="75"/>
      <c r="K489" s="13"/>
    </row>
    <row r="490" spans="6:11" x14ac:dyDescent="0.3">
      <c r="F490" s="75"/>
      <c r="K490" s="13"/>
    </row>
    <row r="491" spans="6:11" x14ac:dyDescent="0.3">
      <c r="F491" s="75"/>
      <c r="K491" s="13"/>
    </row>
    <row r="492" spans="6:11" x14ac:dyDescent="0.3">
      <c r="F492" s="75"/>
      <c r="K492" s="13"/>
    </row>
    <row r="493" spans="6:11" x14ac:dyDescent="0.3">
      <c r="F493" s="75"/>
      <c r="K493" s="13"/>
    </row>
    <row r="494" spans="6:11" x14ac:dyDescent="0.3">
      <c r="F494" s="75"/>
      <c r="K494" s="13"/>
    </row>
    <row r="495" spans="6:11" x14ac:dyDescent="0.3">
      <c r="F495" s="75"/>
      <c r="K495" s="13"/>
    </row>
    <row r="496" spans="6:11" x14ac:dyDescent="0.3">
      <c r="F496" s="75"/>
      <c r="K496" s="13"/>
    </row>
    <row r="497" spans="6:11" x14ac:dyDescent="0.3">
      <c r="F497" s="75"/>
      <c r="K497" s="13"/>
    </row>
    <row r="498" spans="6:11" x14ac:dyDescent="0.3">
      <c r="F498" s="75"/>
      <c r="K498" s="13"/>
    </row>
    <row r="499" spans="6:11" x14ac:dyDescent="0.3">
      <c r="F499" s="75"/>
      <c r="K499" s="13"/>
    </row>
    <row r="500" spans="6:11" x14ac:dyDescent="0.3">
      <c r="F500" s="75"/>
      <c r="K500" s="13"/>
    </row>
    <row r="501" spans="6:11" x14ac:dyDescent="0.3">
      <c r="F501" s="75"/>
      <c r="K501" s="13"/>
    </row>
    <row r="502" spans="6:11" x14ac:dyDescent="0.3">
      <c r="F502" s="75"/>
      <c r="K502" s="13"/>
    </row>
    <row r="503" spans="6:11" x14ac:dyDescent="0.3">
      <c r="F503" s="75"/>
      <c r="K503" s="13"/>
    </row>
    <row r="504" spans="6:11" x14ac:dyDescent="0.3">
      <c r="F504" s="75"/>
      <c r="K504" s="13"/>
    </row>
    <row r="505" spans="6:11" x14ac:dyDescent="0.3">
      <c r="F505" s="75"/>
      <c r="K505" s="13"/>
    </row>
    <row r="506" spans="6:11" x14ac:dyDescent="0.3">
      <c r="F506" s="75"/>
      <c r="K506" s="13"/>
    </row>
    <row r="507" spans="6:11" x14ac:dyDescent="0.3">
      <c r="F507" s="75"/>
      <c r="K507" s="13"/>
    </row>
    <row r="508" spans="6:11" x14ac:dyDescent="0.3">
      <c r="F508" s="75"/>
      <c r="K508" s="13"/>
    </row>
    <row r="509" spans="6:11" x14ac:dyDescent="0.3">
      <c r="F509" s="75"/>
      <c r="K509" s="13"/>
    </row>
    <row r="510" spans="6:11" x14ac:dyDescent="0.3">
      <c r="F510" s="75"/>
      <c r="K510" s="13"/>
    </row>
    <row r="511" spans="6:11" x14ac:dyDescent="0.3">
      <c r="F511" s="75"/>
      <c r="K511" s="13"/>
    </row>
    <row r="512" spans="6:11" x14ac:dyDescent="0.3">
      <c r="F512" s="75"/>
      <c r="K512" s="13"/>
    </row>
    <row r="513" spans="6:11" x14ac:dyDescent="0.3">
      <c r="F513" s="75"/>
      <c r="K513" s="13"/>
    </row>
    <row r="514" spans="6:11" x14ac:dyDescent="0.3">
      <c r="F514" s="75"/>
      <c r="K514" s="13"/>
    </row>
    <row r="515" spans="6:11" x14ac:dyDescent="0.3">
      <c r="F515" s="75"/>
      <c r="K515" s="13"/>
    </row>
    <row r="516" spans="6:11" x14ac:dyDescent="0.3">
      <c r="F516" s="75"/>
      <c r="K516" s="13"/>
    </row>
    <row r="517" spans="6:11" x14ac:dyDescent="0.3">
      <c r="F517" s="75"/>
      <c r="K517" s="13"/>
    </row>
    <row r="518" spans="6:11" x14ac:dyDescent="0.3">
      <c r="F518" s="75"/>
      <c r="K518" s="13"/>
    </row>
    <row r="519" spans="6:11" x14ac:dyDescent="0.3">
      <c r="F519" s="75"/>
      <c r="K519" s="13"/>
    </row>
    <row r="520" spans="6:11" x14ac:dyDescent="0.3">
      <c r="F520" s="75"/>
      <c r="K520" s="13"/>
    </row>
    <row r="521" spans="6:11" x14ac:dyDescent="0.3">
      <c r="F521" s="75"/>
      <c r="K521" s="13"/>
    </row>
    <row r="522" spans="6:11" x14ac:dyDescent="0.3">
      <c r="F522" s="75"/>
      <c r="K522" s="13"/>
    </row>
    <row r="523" spans="6:11" x14ac:dyDescent="0.3">
      <c r="F523" s="75"/>
      <c r="K523" s="13"/>
    </row>
    <row r="524" spans="6:11" x14ac:dyDescent="0.3">
      <c r="F524" s="75"/>
      <c r="K524" s="13"/>
    </row>
    <row r="525" spans="6:11" x14ac:dyDescent="0.3">
      <c r="F525" s="75"/>
      <c r="K525" s="13"/>
    </row>
    <row r="526" spans="6:11" x14ac:dyDescent="0.3">
      <c r="F526" s="75"/>
      <c r="K526" s="13"/>
    </row>
    <row r="527" spans="6:11" x14ac:dyDescent="0.3">
      <c r="F527" s="75"/>
      <c r="K527" s="13"/>
    </row>
    <row r="528" spans="6:11" x14ac:dyDescent="0.3">
      <c r="F528" s="75"/>
      <c r="K528" s="13"/>
    </row>
    <row r="529" spans="6:11" x14ac:dyDescent="0.3">
      <c r="F529" s="75"/>
      <c r="K529" s="13"/>
    </row>
    <row r="530" spans="6:11" x14ac:dyDescent="0.3">
      <c r="F530" s="75"/>
      <c r="K530" s="13"/>
    </row>
    <row r="531" spans="6:11" x14ac:dyDescent="0.3">
      <c r="F531" s="75"/>
      <c r="K531" s="13"/>
    </row>
    <row r="532" spans="6:11" x14ac:dyDescent="0.3">
      <c r="F532" s="75"/>
      <c r="K532" s="13"/>
    </row>
    <row r="533" spans="6:11" x14ac:dyDescent="0.3">
      <c r="F533" s="75"/>
      <c r="K533" s="13"/>
    </row>
    <row r="534" spans="6:11" x14ac:dyDescent="0.3">
      <c r="F534" s="75"/>
      <c r="K534" s="13"/>
    </row>
    <row r="535" spans="6:11" x14ac:dyDescent="0.3">
      <c r="F535" s="75"/>
      <c r="K535" s="13"/>
    </row>
    <row r="536" spans="6:11" x14ac:dyDescent="0.3">
      <c r="F536" s="75"/>
      <c r="K536" s="13"/>
    </row>
    <row r="537" spans="6:11" x14ac:dyDescent="0.3">
      <c r="F537" s="75"/>
      <c r="K537" s="13"/>
    </row>
    <row r="538" spans="6:11" x14ac:dyDescent="0.3">
      <c r="F538" s="75"/>
      <c r="K538" s="13"/>
    </row>
    <row r="539" spans="6:11" x14ac:dyDescent="0.3">
      <c r="F539" s="75"/>
      <c r="K539" s="13"/>
    </row>
    <row r="540" spans="6:11" x14ac:dyDescent="0.3">
      <c r="F540" s="75"/>
      <c r="K540" s="13"/>
    </row>
    <row r="541" spans="6:11" x14ac:dyDescent="0.3">
      <c r="F541" s="75"/>
      <c r="K541" s="13"/>
    </row>
    <row r="542" spans="6:11" x14ac:dyDescent="0.3">
      <c r="F542" s="75"/>
      <c r="K542" s="13"/>
    </row>
    <row r="543" spans="6:11" x14ac:dyDescent="0.3">
      <c r="F543" s="75"/>
      <c r="K543" s="13"/>
    </row>
    <row r="544" spans="6:11" x14ac:dyDescent="0.3">
      <c r="F544" s="75"/>
      <c r="K544" s="13"/>
    </row>
    <row r="545" spans="6:11" x14ac:dyDescent="0.3">
      <c r="F545" s="75"/>
      <c r="K545" s="13"/>
    </row>
    <row r="546" spans="6:11" x14ac:dyDescent="0.3">
      <c r="F546" s="75"/>
      <c r="K546" s="13"/>
    </row>
    <row r="547" spans="6:11" x14ac:dyDescent="0.3">
      <c r="F547" s="75"/>
      <c r="K547" s="13"/>
    </row>
    <row r="548" spans="6:11" x14ac:dyDescent="0.3">
      <c r="F548" s="75"/>
      <c r="K548" s="13"/>
    </row>
    <row r="549" spans="6:11" x14ac:dyDescent="0.3">
      <c r="F549" s="75"/>
      <c r="K549" s="13"/>
    </row>
    <row r="550" spans="6:11" x14ac:dyDescent="0.3">
      <c r="F550" s="75"/>
      <c r="K550" s="13"/>
    </row>
    <row r="551" spans="6:11" x14ac:dyDescent="0.3">
      <c r="F551" s="75"/>
      <c r="K551" s="13"/>
    </row>
    <row r="552" spans="6:11" x14ac:dyDescent="0.3">
      <c r="F552" s="75"/>
      <c r="K552" s="13"/>
    </row>
    <row r="553" spans="6:11" x14ac:dyDescent="0.3">
      <c r="F553" s="75"/>
      <c r="K553" s="13"/>
    </row>
    <row r="554" spans="6:11" x14ac:dyDescent="0.3">
      <c r="F554" s="75"/>
      <c r="K554" s="13"/>
    </row>
    <row r="555" spans="6:11" x14ac:dyDescent="0.3">
      <c r="F555" s="75"/>
      <c r="K555" s="13"/>
    </row>
    <row r="556" spans="6:11" x14ac:dyDescent="0.3">
      <c r="F556" s="75"/>
      <c r="K556" s="13"/>
    </row>
    <row r="557" spans="6:11" x14ac:dyDescent="0.3">
      <c r="F557" s="75"/>
      <c r="K557" s="13"/>
    </row>
    <row r="558" spans="6:11" x14ac:dyDescent="0.3">
      <c r="F558" s="75"/>
      <c r="K558" s="13"/>
    </row>
    <row r="559" spans="6:11" x14ac:dyDescent="0.3">
      <c r="F559" s="75"/>
      <c r="K559" s="13"/>
    </row>
    <row r="560" spans="6:11" x14ac:dyDescent="0.3">
      <c r="F560" s="75"/>
      <c r="K560" s="13"/>
    </row>
    <row r="561" spans="6:11" x14ac:dyDescent="0.3">
      <c r="F561" s="75"/>
      <c r="K561" s="13"/>
    </row>
    <row r="562" spans="6:11" x14ac:dyDescent="0.3">
      <c r="F562" s="75"/>
      <c r="K562" s="13"/>
    </row>
    <row r="563" spans="6:11" x14ac:dyDescent="0.3">
      <c r="F563" s="75"/>
      <c r="K563" s="13"/>
    </row>
    <row r="564" spans="6:11" x14ac:dyDescent="0.3">
      <c r="F564" s="75"/>
      <c r="K564" s="13"/>
    </row>
    <row r="565" spans="6:11" x14ac:dyDescent="0.3">
      <c r="F565" s="75"/>
      <c r="K565" s="13"/>
    </row>
    <row r="566" spans="6:11" x14ac:dyDescent="0.3">
      <c r="F566" s="75"/>
      <c r="K566" s="13"/>
    </row>
    <row r="567" spans="6:11" x14ac:dyDescent="0.3">
      <c r="F567" s="75"/>
      <c r="K567" s="13"/>
    </row>
    <row r="568" spans="6:11" x14ac:dyDescent="0.3">
      <c r="F568" s="75"/>
      <c r="K568" s="13"/>
    </row>
    <row r="569" spans="6:11" x14ac:dyDescent="0.3">
      <c r="F569" s="75"/>
      <c r="K569" s="13"/>
    </row>
    <row r="570" spans="6:11" x14ac:dyDescent="0.3">
      <c r="F570" s="75"/>
      <c r="K570" s="13"/>
    </row>
    <row r="571" spans="6:11" x14ac:dyDescent="0.3">
      <c r="F571" s="75"/>
      <c r="K571" s="13"/>
    </row>
    <row r="572" spans="6:11" x14ac:dyDescent="0.3">
      <c r="F572" s="75"/>
      <c r="K572" s="13"/>
    </row>
    <row r="573" spans="6:11" x14ac:dyDescent="0.3">
      <c r="F573" s="75"/>
      <c r="K573" s="13"/>
    </row>
    <row r="574" spans="6:11" x14ac:dyDescent="0.3">
      <c r="F574" s="75"/>
      <c r="K574" s="13"/>
    </row>
    <row r="575" spans="6:11" x14ac:dyDescent="0.3">
      <c r="F575" s="75"/>
      <c r="K575" s="13"/>
    </row>
    <row r="576" spans="6:11" x14ac:dyDescent="0.3">
      <c r="F576" s="75"/>
      <c r="K576" s="13"/>
    </row>
    <row r="577" spans="6:11" x14ac:dyDescent="0.3">
      <c r="F577" s="75"/>
      <c r="K577" s="13"/>
    </row>
    <row r="578" spans="6:11" x14ac:dyDescent="0.3">
      <c r="F578" s="75"/>
      <c r="K578" s="13"/>
    </row>
    <row r="579" spans="6:11" x14ac:dyDescent="0.3">
      <c r="F579" s="75"/>
      <c r="K579" s="13"/>
    </row>
    <row r="580" spans="6:11" x14ac:dyDescent="0.3">
      <c r="F580" s="75"/>
      <c r="K580" s="13"/>
    </row>
    <row r="581" spans="6:11" x14ac:dyDescent="0.3">
      <c r="F581" s="75"/>
      <c r="K581" s="13"/>
    </row>
    <row r="582" spans="6:11" x14ac:dyDescent="0.3">
      <c r="F582" s="75"/>
      <c r="K582" s="13"/>
    </row>
    <row r="583" spans="6:11" x14ac:dyDescent="0.3">
      <c r="F583" s="75"/>
      <c r="K583" s="13"/>
    </row>
    <row r="584" spans="6:11" x14ac:dyDescent="0.3">
      <c r="F584" s="75"/>
      <c r="K584" s="13"/>
    </row>
    <row r="585" spans="6:11" x14ac:dyDescent="0.3">
      <c r="F585" s="75"/>
      <c r="K585" s="13"/>
    </row>
    <row r="586" spans="6:11" x14ac:dyDescent="0.3">
      <c r="F586" s="75"/>
      <c r="K586" s="13"/>
    </row>
    <row r="587" spans="6:11" x14ac:dyDescent="0.3">
      <c r="F587" s="75"/>
      <c r="K587" s="13"/>
    </row>
    <row r="588" spans="6:11" x14ac:dyDescent="0.3">
      <c r="F588" s="75"/>
      <c r="K588" s="13"/>
    </row>
    <row r="589" spans="6:11" x14ac:dyDescent="0.3">
      <c r="F589" s="75"/>
      <c r="K589" s="13"/>
    </row>
    <row r="590" spans="6:11" x14ac:dyDescent="0.3">
      <c r="F590" s="75"/>
      <c r="K590" s="13"/>
    </row>
    <row r="591" spans="6:11" x14ac:dyDescent="0.3">
      <c r="F591" s="75"/>
      <c r="K591" s="13"/>
    </row>
    <row r="592" spans="6:11" x14ac:dyDescent="0.3">
      <c r="F592" s="75"/>
      <c r="K592" s="13"/>
    </row>
    <row r="593" spans="6:11" x14ac:dyDescent="0.3">
      <c r="F593" s="75"/>
      <c r="K593" s="13"/>
    </row>
    <row r="594" spans="6:11" x14ac:dyDescent="0.3">
      <c r="F594" s="75"/>
      <c r="K594" s="13"/>
    </row>
    <row r="595" spans="6:11" x14ac:dyDescent="0.3">
      <c r="F595" s="75"/>
      <c r="K595" s="13"/>
    </row>
    <row r="596" spans="6:11" x14ac:dyDescent="0.3">
      <c r="F596" s="75"/>
      <c r="K596" s="13"/>
    </row>
    <row r="597" spans="6:11" x14ac:dyDescent="0.3">
      <c r="F597" s="75"/>
      <c r="K597" s="13"/>
    </row>
    <row r="598" spans="6:11" x14ac:dyDescent="0.3">
      <c r="F598" s="75"/>
      <c r="K598" s="13"/>
    </row>
    <row r="599" spans="6:11" x14ac:dyDescent="0.3">
      <c r="F599" s="75"/>
      <c r="K599" s="13"/>
    </row>
    <row r="600" spans="6:11" x14ac:dyDescent="0.3">
      <c r="F600" s="75"/>
      <c r="K600" s="13"/>
    </row>
    <row r="601" spans="6:11" x14ac:dyDescent="0.3">
      <c r="F601" s="75"/>
      <c r="K601" s="13"/>
    </row>
    <row r="602" spans="6:11" x14ac:dyDescent="0.3">
      <c r="F602" s="75"/>
      <c r="K602" s="13"/>
    </row>
    <row r="603" spans="6:11" x14ac:dyDescent="0.3">
      <c r="F603" s="75"/>
      <c r="K603" s="13"/>
    </row>
    <row r="604" spans="6:11" x14ac:dyDescent="0.3">
      <c r="F604" s="75"/>
      <c r="K604" s="13"/>
    </row>
    <row r="605" spans="6:11" x14ac:dyDescent="0.3">
      <c r="F605" s="75"/>
      <c r="K605" s="13"/>
    </row>
    <row r="606" spans="6:11" x14ac:dyDescent="0.3">
      <c r="F606" s="75"/>
      <c r="K606" s="13"/>
    </row>
    <row r="607" spans="6:11" x14ac:dyDescent="0.3">
      <c r="F607" s="75"/>
      <c r="K607" s="13"/>
    </row>
    <row r="608" spans="6:11" x14ac:dyDescent="0.3">
      <c r="F608" s="75"/>
      <c r="K608" s="13"/>
    </row>
    <row r="609" spans="6:11" x14ac:dyDescent="0.3">
      <c r="F609" s="75"/>
      <c r="K609" s="13"/>
    </row>
    <row r="610" spans="6:11" x14ac:dyDescent="0.3">
      <c r="F610" s="75"/>
      <c r="K610" s="13"/>
    </row>
    <row r="611" spans="6:11" x14ac:dyDescent="0.3">
      <c r="F611" s="75"/>
      <c r="K611" s="13"/>
    </row>
    <row r="612" spans="6:11" x14ac:dyDescent="0.3">
      <c r="F612" s="75"/>
      <c r="K612" s="13"/>
    </row>
    <row r="613" spans="6:11" x14ac:dyDescent="0.3">
      <c r="F613" s="75"/>
      <c r="K613" s="13"/>
    </row>
    <row r="614" spans="6:11" x14ac:dyDescent="0.3">
      <c r="F614" s="75"/>
      <c r="K614" s="13"/>
    </row>
    <row r="615" spans="6:11" x14ac:dyDescent="0.3">
      <c r="F615" s="75"/>
      <c r="K615" s="13"/>
    </row>
    <row r="616" spans="6:11" x14ac:dyDescent="0.3">
      <c r="F616" s="75"/>
      <c r="K616" s="13"/>
    </row>
    <row r="617" spans="6:11" x14ac:dyDescent="0.3">
      <c r="F617" s="75"/>
      <c r="K617" s="13"/>
    </row>
    <row r="618" spans="6:11" x14ac:dyDescent="0.3">
      <c r="F618" s="75"/>
      <c r="K618" s="13"/>
    </row>
    <row r="619" spans="6:11" x14ac:dyDescent="0.3">
      <c r="F619" s="75"/>
      <c r="K619" s="13"/>
    </row>
    <row r="620" spans="6:11" x14ac:dyDescent="0.3">
      <c r="F620" s="75"/>
      <c r="K620" s="13"/>
    </row>
    <row r="621" spans="6:11" x14ac:dyDescent="0.3">
      <c r="F621" s="75"/>
      <c r="K621" s="13"/>
    </row>
    <row r="622" spans="6:11" x14ac:dyDescent="0.3">
      <c r="F622" s="75"/>
      <c r="K622" s="13"/>
    </row>
    <row r="623" spans="6:11" x14ac:dyDescent="0.3">
      <c r="F623" s="75"/>
      <c r="K623" s="13"/>
    </row>
    <row r="624" spans="6:11" x14ac:dyDescent="0.3">
      <c r="F624" s="75"/>
      <c r="K624" s="13"/>
    </row>
    <row r="625" spans="6:11" x14ac:dyDescent="0.3">
      <c r="F625" s="75"/>
      <c r="K625" s="13"/>
    </row>
    <row r="626" spans="6:11" x14ac:dyDescent="0.3">
      <c r="F626" s="75"/>
      <c r="K626" s="13"/>
    </row>
    <row r="627" spans="6:11" x14ac:dyDescent="0.3">
      <c r="F627" s="75"/>
      <c r="K627" s="13"/>
    </row>
    <row r="628" spans="6:11" x14ac:dyDescent="0.3">
      <c r="F628" s="75"/>
      <c r="K628" s="13"/>
    </row>
    <row r="629" spans="6:11" x14ac:dyDescent="0.3">
      <c r="F629" s="75"/>
      <c r="K629" s="13"/>
    </row>
    <row r="630" spans="6:11" x14ac:dyDescent="0.3">
      <c r="F630" s="75"/>
      <c r="K630" s="13"/>
    </row>
    <row r="631" spans="6:11" x14ac:dyDescent="0.3">
      <c r="F631" s="75"/>
      <c r="K631" s="13"/>
    </row>
    <row r="632" spans="6:11" x14ac:dyDescent="0.3">
      <c r="F632" s="75"/>
      <c r="K632" s="13"/>
    </row>
    <row r="633" spans="6:11" x14ac:dyDescent="0.3">
      <c r="F633" s="75"/>
      <c r="K633" s="13"/>
    </row>
    <row r="634" spans="6:11" x14ac:dyDescent="0.3">
      <c r="F634" s="75"/>
      <c r="K634" s="13"/>
    </row>
    <row r="635" spans="6:11" x14ac:dyDescent="0.3">
      <c r="F635" s="75"/>
      <c r="K635" s="13"/>
    </row>
    <row r="636" spans="6:11" x14ac:dyDescent="0.3">
      <c r="F636" s="75"/>
      <c r="K636" s="13"/>
    </row>
    <row r="637" spans="6:11" x14ac:dyDescent="0.3">
      <c r="F637" s="75"/>
      <c r="K637" s="13"/>
    </row>
    <row r="638" spans="6:11" x14ac:dyDescent="0.3">
      <c r="F638" s="75"/>
      <c r="K638" s="13"/>
    </row>
    <row r="639" spans="6:11" x14ac:dyDescent="0.3">
      <c r="F639" s="75"/>
      <c r="K639" s="13"/>
    </row>
    <row r="640" spans="6:11" x14ac:dyDescent="0.3">
      <c r="F640" s="75"/>
      <c r="K640" s="13"/>
    </row>
    <row r="641" spans="6:11" x14ac:dyDescent="0.3">
      <c r="F641" s="75"/>
      <c r="K641" s="13"/>
    </row>
    <row r="642" spans="6:11" x14ac:dyDescent="0.3">
      <c r="F642" s="75"/>
      <c r="K642" s="13"/>
    </row>
    <row r="643" spans="6:11" x14ac:dyDescent="0.3">
      <c r="F643" s="75"/>
      <c r="K643" s="13"/>
    </row>
    <row r="644" spans="6:11" x14ac:dyDescent="0.3">
      <c r="F644" s="75"/>
      <c r="K644" s="13"/>
    </row>
    <row r="645" spans="6:11" x14ac:dyDescent="0.3">
      <c r="F645" s="75"/>
      <c r="K645" s="13"/>
    </row>
    <row r="646" spans="6:11" x14ac:dyDescent="0.3">
      <c r="F646" s="75"/>
      <c r="K646" s="13"/>
    </row>
    <row r="647" spans="6:11" x14ac:dyDescent="0.3">
      <c r="F647" s="75"/>
      <c r="K647" s="13"/>
    </row>
    <row r="648" spans="6:11" x14ac:dyDescent="0.3">
      <c r="F648" s="75"/>
      <c r="K648" s="13"/>
    </row>
    <row r="649" spans="6:11" x14ac:dyDescent="0.3">
      <c r="F649" s="75"/>
      <c r="K649" s="13"/>
    </row>
    <row r="650" spans="6:11" x14ac:dyDescent="0.3">
      <c r="F650" s="75"/>
      <c r="K650" s="13"/>
    </row>
    <row r="651" spans="6:11" x14ac:dyDescent="0.3">
      <c r="F651" s="75"/>
      <c r="K651" s="13"/>
    </row>
    <row r="652" spans="6:11" x14ac:dyDescent="0.3">
      <c r="F652" s="75"/>
      <c r="K652" s="13"/>
    </row>
    <row r="653" spans="6:11" x14ac:dyDescent="0.3">
      <c r="F653" s="75"/>
      <c r="K653" s="13"/>
    </row>
    <row r="654" spans="6:11" x14ac:dyDescent="0.3">
      <c r="F654" s="75"/>
      <c r="K654" s="13"/>
    </row>
    <row r="655" spans="6:11" x14ac:dyDescent="0.3">
      <c r="F655" s="75"/>
      <c r="K655" s="13"/>
    </row>
    <row r="656" spans="6:11" x14ac:dyDescent="0.3">
      <c r="F656" s="75"/>
      <c r="K656" s="13"/>
    </row>
    <row r="657" spans="6:11" x14ac:dyDescent="0.3">
      <c r="F657" s="75"/>
      <c r="K657" s="13"/>
    </row>
    <row r="658" spans="6:11" x14ac:dyDescent="0.3">
      <c r="F658" s="75"/>
      <c r="K658" s="13"/>
    </row>
    <row r="659" spans="6:11" x14ac:dyDescent="0.3">
      <c r="F659" s="75"/>
      <c r="K659" s="13"/>
    </row>
    <row r="660" spans="6:11" x14ac:dyDescent="0.3">
      <c r="F660" s="75"/>
      <c r="K660" s="13"/>
    </row>
    <row r="661" spans="6:11" x14ac:dyDescent="0.3">
      <c r="F661" s="75"/>
      <c r="K661" s="13"/>
    </row>
    <row r="662" spans="6:11" x14ac:dyDescent="0.3">
      <c r="F662" s="75"/>
      <c r="K662" s="13"/>
    </row>
    <row r="663" spans="6:11" x14ac:dyDescent="0.3">
      <c r="F663" s="75"/>
      <c r="K663" s="13"/>
    </row>
    <row r="664" spans="6:11" x14ac:dyDescent="0.3">
      <c r="F664" s="75"/>
      <c r="K664" s="13"/>
    </row>
    <row r="665" spans="6:11" x14ac:dyDescent="0.3">
      <c r="F665" s="75"/>
      <c r="K665" s="13"/>
    </row>
    <row r="666" spans="6:11" x14ac:dyDescent="0.3">
      <c r="F666" s="75"/>
      <c r="K666" s="13"/>
    </row>
    <row r="667" spans="6:11" x14ac:dyDescent="0.3">
      <c r="F667" s="75"/>
      <c r="K667" s="13"/>
    </row>
    <row r="668" spans="6:11" x14ac:dyDescent="0.3">
      <c r="F668" s="75"/>
      <c r="K668" s="13"/>
    </row>
    <row r="669" spans="6:11" x14ac:dyDescent="0.3">
      <c r="F669" s="75"/>
      <c r="K669" s="13"/>
    </row>
    <row r="670" spans="6:11" x14ac:dyDescent="0.3">
      <c r="F670" s="75"/>
      <c r="K670" s="13"/>
    </row>
    <row r="671" spans="6:11" x14ac:dyDescent="0.3">
      <c r="F671" s="75"/>
      <c r="K671" s="13"/>
    </row>
    <row r="672" spans="6:11" x14ac:dyDescent="0.3">
      <c r="F672" s="75"/>
      <c r="K672" s="13"/>
    </row>
    <row r="673" spans="6:11" x14ac:dyDescent="0.3">
      <c r="F673" s="75"/>
      <c r="K673" s="13"/>
    </row>
    <row r="674" spans="6:11" x14ac:dyDescent="0.3">
      <c r="F674" s="75"/>
      <c r="K674" s="13"/>
    </row>
    <row r="675" spans="6:11" x14ac:dyDescent="0.3">
      <c r="F675" s="75"/>
      <c r="K675" s="13"/>
    </row>
    <row r="676" spans="6:11" x14ac:dyDescent="0.3">
      <c r="F676" s="75"/>
      <c r="K676" s="13"/>
    </row>
    <row r="677" spans="6:11" x14ac:dyDescent="0.3">
      <c r="F677" s="75"/>
      <c r="K677" s="13"/>
    </row>
    <row r="678" spans="6:11" x14ac:dyDescent="0.3">
      <c r="F678" s="75"/>
      <c r="K678" s="13"/>
    </row>
    <row r="679" spans="6:11" x14ac:dyDescent="0.3">
      <c r="F679" s="75"/>
      <c r="K679" s="13"/>
    </row>
    <row r="680" spans="6:11" x14ac:dyDescent="0.3">
      <c r="F680" s="75"/>
      <c r="K680" s="13"/>
    </row>
    <row r="681" spans="6:11" x14ac:dyDescent="0.3">
      <c r="F681" s="75"/>
      <c r="K681" s="13"/>
    </row>
    <row r="682" spans="6:11" x14ac:dyDescent="0.3">
      <c r="F682" s="75"/>
      <c r="K682" s="13"/>
    </row>
    <row r="683" spans="6:11" x14ac:dyDescent="0.3">
      <c r="F683" s="75"/>
      <c r="K683" s="13"/>
    </row>
    <row r="684" spans="6:11" x14ac:dyDescent="0.3">
      <c r="F684" s="75"/>
      <c r="K684" s="13"/>
    </row>
    <row r="685" spans="6:11" x14ac:dyDescent="0.3">
      <c r="F685" s="75"/>
      <c r="K685" s="13"/>
    </row>
    <row r="686" spans="6:11" x14ac:dyDescent="0.3">
      <c r="F686" s="75"/>
      <c r="K686" s="13"/>
    </row>
    <row r="687" spans="6:11" x14ac:dyDescent="0.3">
      <c r="F687" s="75"/>
      <c r="K687" s="13"/>
    </row>
    <row r="688" spans="6:11" x14ac:dyDescent="0.3">
      <c r="F688" s="75"/>
      <c r="K688" s="13"/>
    </row>
    <row r="689" spans="6:11" x14ac:dyDescent="0.3">
      <c r="F689" s="75"/>
      <c r="K689" s="13"/>
    </row>
    <row r="690" spans="6:11" x14ac:dyDescent="0.3">
      <c r="F690" s="75"/>
      <c r="K690" s="13"/>
    </row>
    <row r="691" spans="6:11" x14ac:dyDescent="0.3">
      <c r="F691" s="75"/>
      <c r="K691" s="13"/>
    </row>
    <row r="692" spans="6:11" x14ac:dyDescent="0.3">
      <c r="F692" s="75"/>
      <c r="K692" s="13"/>
    </row>
    <row r="693" spans="6:11" x14ac:dyDescent="0.3">
      <c r="F693" s="75"/>
      <c r="K693" s="13"/>
    </row>
    <row r="694" spans="6:11" x14ac:dyDescent="0.3">
      <c r="F694" s="75"/>
      <c r="K694" s="13"/>
    </row>
    <row r="695" spans="6:11" x14ac:dyDescent="0.3">
      <c r="F695" s="75"/>
      <c r="K695" s="13"/>
    </row>
    <row r="696" spans="6:11" x14ac:dyDescent="0.3">
      <c r="F696" s="75"/>
      <c r="K696" s="13"/>
    </row>
    <row r="697" spans="6:11" x14ac:dyDescent="0.3">
      <c r="F697" s="75"/>
      <c r="K697" s="13"/>
    </row>
    <row r="698" spans="6:11" x14ac:dyDescent="0.3">
      <c r="F698" s="75"/>
      <c r="K698" s="13"/>
    </row>
    <row r="699" spans="6:11" x14ac:dyDescent="0.3">
      <c r="F699" s="75"/>
      <c r="K699" s="13"/>
    </row>
    <row r="700" spans="6:11" x14ac:dyDescent="0.3">
      <c r="F700" s="75"/>
      <c r="K700" s="13"/>
    </row>
    <row r="701" spans="6:11" x14ac:dyDescent="0.3">
      <c r="F701" s="75"/>
      <c r="K701" s="13"/>
    </row>
    <row r="702" spans="6:11" x14ac:dyDescent="0.3">
      <c r="F702" s="75"/>
      <c r="K702" s="13"/>
    </row>
    <row r="703" spans="6:11" x14ac:dyDescent="0.3">
      <c r="F703" s="75"/>
      <c r="K703" s="13"/>
    </row>
    <row r="704" spans="6:11" x14ac:dyDescent="0.3">
      <c r="F704" s="75"/>
      <c r="K704" s="13"/>
    </row>
    <row r="705" spans="6:11" x14ac:dyDescent="0.3">
      <c r="F705" s="75"/>
      <c r="K705" s="13"/>
    </row>
    <row r="706" spans="6:11" x14ac:dyDescent="0.3">
      <c r="F706" s="75"/>
      <c r="K706" s="13"/>
    </row>
    <row r="707" spans="6:11" x14ac:dyDescent="0.3">
      <c r="F707" s="75"/>
      <c r="K707" s="13"/>
    </row>
    <row r="708" spans="6:11" x14ac:dyDescent="0.3">
      <c r="F708" s="75"/>
      <c r="K708" s="13"/>
    </row>
    <row r="709" spans="6:11" x14ac:dyDescent="0.3">
      <c r="F709" s="75"/>
      <c r="K709" s="13"/>
    </row>
    <row r="710" spans="6:11" x14ac:dyDescent="0.3">
      <c r="F710" s="75"/>
      <c r="K710" s="13"/>
    </row>
    <row r="711" spans="6:11" x14ac:dyDescent="0.3">
      <c r="F711" s="75"/>
      <c r="K711" s="13"/>
    </row>
    <row r="712" spans="6:11" x14ac:dyDescent="0.3">
      <c r="F712" s="75"/>
      <c r="K712" s="13"/>
    </row>
    <row r="713" spans="6:11" x14ac:dyDescent="0.3">
      <c r="F713" s="75"/>
      <c r="K713" s="13"/>
    </row>
    <row r="714" spans="6:11" x14ac:dyDescent="0.3">
      <c r="F714" s="75"/>
      <c r="K714" s="13"/>
    </row>
    <row r="715" spans="6:11" x14ac:dyDescent="0.3">
      <c r="F715" s="75"/>
      <c r="K715" s="13"/>
    </row>
    <row r="716" spans="6:11" x14ac:dyDescent="0.3">
      <c r="F716" s="75"/>
      <c r="K716" s="13"/>
    </row>
    <row r="717" spans="6:11" x14ac:dyDescent="0.3">
      <c r="F717" s="75"/>
      <c r="K717" s="13"/>
    </row>
    <row r="718" spans="6:11" x14ac:dyDescent="0.3">
      <c r="F718" s="75"/>
      <c r="K718" s="13"/>
    </row>
    <row r="719" spans="6:11" x14ac:dyDescent="0.3">
      <c r="F719" s="75"/>
      <c r="K719" s="13"/>
    </row>
    <row r="720" spans="6:11" x14ac:dyDescent="0.3">
      <c r="F720" s="75"/>
      <c r="K720" s="13"/>
    </row>
    <row r="721" spans="6:11" x14ac:dyDescent="0.3">
      <c r="F721" s="75"/>
      <c r="K721" s="13"/>
    </row>
    <row r="722" spans="6:11" x14ac:dyDescent="0.3">
      <c r="F722" s="75"/>
      <c r="K722" s="13"/>
    </row>
    <row r="723" spans="6:11" x14ac:dyDescent="0.3">
      <c r="F723" s="75"/>
      <c r="K723" s="13"/>
    </row>
    <row r="724" spans="6:11" x14ac:dyDescent="0.3">
      <c r="F724" s="75"/>
      <c r="K724" s="13"/>
    </row>
    <row r="725" spans="6:11" x14ac:dyDescent="0.3">
      <c r="F725" s="75"/>
      <c r="K725" s="13"/>
    </row>
    <row r="726" spans="6:11" x14ac:dyDescent="0.3">
      <c r="F726" s="75"/>
      <c r="K726" s="13"/>
    </row>
    <row r="727" spans="6:11" x14ac:dyDescent="0.3">
      <c r="F727" s="75"/>
      <c r="K727" s="13"/>
    </row>
    <row r="728" spans="6:11" x14ac:dyDescent="0.3">
      <c r="F728" s="75"/>
      <c r="K728" s="13"/>
    </row>
    <row r="729" spans="6:11" x14ac:dyDescent="0.3">
      <c r="F729" s="75"/>
      <c r="K729" s="13"/>
    </row>
    <row r="730" spans="6:11" x14ac:dyDescent="0.3">
      <c r="F730" s="75"/>
      <c r="K730" s="13"/>
    </row>
    <row r="731" spans="6:11" x14ac:dyDescent="0.3">
      <c r="F731" s="75"/>
      <c r="K731" s="13"/>
    </row>
    <row r="732" spans="6:11" x14ac:dyDescent="0.3">
      <c r="F732" s="75"/>
      <c r="K732" s="13"/>
    </row>
    <row r="733" spans="6:11" x14ac:dyDescent="0.3">
      <c r="F733" s="75"/>
      <c r="K733" s="13"/>
    </row>
    <row r="734" spans="6:11" x14ac:dyDescent="0.3">
      <c r="F734" s="75"/>
      <c r="K734" s="13"/>
    </row>
    <row r="735" spans="6:11" x14ac:dyDescent="0.3">
      <c r="F735" s="75"/>
      <c r="K735" s="13"/>
    </row>
    <row r="736" spans="6:11" x14ac:dyDescent="0.3">
      <c r="F736" s="75"/>
      <c r="K736" s="13"/>
    </row>
    <row r="737" spans="6:11" x14ac:dyDescent="0.3">
      <c r="F737" s="75"/>
      <c r="K737" s="13"/>
    </row>
    <row r="738" spans="6:11" x14ac:dyDescent="0.3">
      <c r="F738" s="75"/>
      <c r="K738" s="13"/>
    </row>
    <row r="739" spans="6:11" x14ac:dyDescent="0.3">
      <c r="F739" s="75"/>
      <c r="K739" s="13"/>
    </row>
    <row r="740" spans="6:11" x14ac:dyDescent="0.3">
      <c r="F740" s="75"/>
      <c r="K740" s="13"/>
    </row>
    <row r="741" spans="6:11" x14ac:dyDescent="0.3">
      <c r="F741" s="75"/>
      <c r="K741" s="13"/>
    </row>
    <row r="742" spans="6:11" x14ac:dyDescent="0.3">
      <c r="F742" s="75"/>
      <c r="K742" s="13"/>
    </row>
    <row r="743" spans="6:11" x14ac:dyDescent="0.3">
      <c r="F743" s="75"/>
      <c r="K743" s="13"/>
    </row>
    <row r="744" spans="6:11" x14ac:dyDescent="0.3">
      <c r="F744" s="75"/>
      <c r="K744" s="13"/>
    </row>
    <row r="745" spans="6:11" x14ac:dyDescent="0.3">
      <c r="F745" s="75"/>
      <c r="K745" s="13"/>
    </row>
    <row r="746" spans="6:11" x14ac:dyDescent="0.3">
      <c r="F746" s="75"/>
      <c r="K746" s="13"/>
    </row>
    <row r="747" spans="6:11" x14ac:dyDescent="0.3">
      <c r="F747" s="75"/>
      <c r="K747" s="13"/>
    </row>
    <row r="748" spans="6:11" x14ac:dyDescent="0.3">
      <c r="F748" s="75"/>
      <c r="K748" s="13"/>
    </row>
    <row r="749" spans="6:11" x14ac:dyDescent="0.3">
      <c r="F749" s="75"/>
      <c r="K749" s="13"/>
    </row>
    <row r="750" spans="6:11" x14ac:dyDescent="0.3">
      <c r="F750" s="75"/>
      <c r="K750" s="13"/>
    </row>
    <row r="751" spans="6:11" x14ac:dyDescent="0.3">
      <c r="F751" s="75"/>
      <c r="K751" s="13"/>
    </row>
    <row r="752" spans="6:11" x14ac:dyDescent="0.3">
      <c r="F752" s="75"/>
      <c r="K752" s="13"/>
    </row>
    <row r="753" spans="6:11" x14ac:dyDescent="0.3">
      <c r="F753" s="75"/>
      <c r="K753" s="13"/>
    </row>
    <row r="754" spans="6:11" x14ac:dyDescent="0.3">
      <c r="F754" s="75"/>
      <c r="K754" s="13"/>
    </row>
    <row r="755" spans="6:11" x14ac:dyDescent="0.3">
      <c r="F755" s="75"/>
      <c r="K755" s="13"/>
    </row>
    <row r="756" spans="6:11" x14ac:dyDescent="0.3">
      <c r="F756" s="75"/>
      <c r="K756" s="13"/>
    </row>
    <row r="757" spans="6:11" x14ac:dyDescent="0.3">
      <c r="F757" s="75"/>
      <c r="K757" s="13"/>
    </row>
    <row r="758" spans="6:11" x14ac:dyDescent="0.3">
      <c r="F758" s="75"/>
      <c r="K758" s="13"/>
    </row>
    <row r="759" spans="6:11" x14ac:dyDescent="0.3">
      <c r="F759" s="75"/>
      <c r="K759" s="13"/>
    </row>
    <row r="760" spans="6:11" x14ac:dyDescent="0.3">
      <c r="F760" s="75"/>
      <c r="K760" s="13"/>
    </row>
    <row r="761" spans="6:11" x14ac:dyDescent="0.3">
      <c r="F761" s="75"/>
      <c r="K761" s="13"/>
    </row>
    <row r="762" spans="6:11" x14ac:dyDescent="0.3">
      <c r="F762" s="75"/>
      <c r="K762" s="13"/>
    </row>
    <row r="763" spans="6:11" x14ac:dyDescent="0.3">
      <c r="F763" s="75"/>
      <c r="K763" s="13"/>
    </row>
    <row r="764" spans="6:11" x14ac:dyDescent="0.3">
      <c r="F764" s="75"/>
      <c r="K764" s="13"/>
    </row>
    <row r="765" spans="6:11" x14ac:dyDescent="0.3">
      <c r="F765" s="75"/>
      <c r="K765" s="13"/>
    </row>
    <row r="766" spans="6:11" x14ac:dyDescent="0.3">
      <c r="F766" s="75"/>
      <c r="K766" s="13"/>
    </row>
    <row r="767" spans="6:11" x14ac:dyDescent="0.3">
      <c r="F767" s="75"/>
      <c r="K767" s="13"/>
    </row>
    <row r="768" spans="6:11" x14ac:dyDescent="0.3">
      <c r="F768" s="75"/>
      <c r="K768" s="13"/>
    </row>
    <row r="769" spans="6:11" x14ac:dyDescent="0.3">
      <c r="F769" s="75"/>
      <c r="K769" s="13"/>
    </row>
    <row r="770" spans="6:11" x14ac:dyDescent="0.3">
      <c r="F770" s="75"/>
      <c r="K770" s="13"/>
    </row>
    <row r="771" spans="6:11" x14ac:dyDescent="0.3">
      <c r="F771" s="75"/>
      <c r="K771" s="13"/>
    </row>
    <row r="772" spans="6:11" x14ac:dyDescent="0.3">
      <c r="F772" s="75"/>
      <c r="K772" s="13"/>
    </row>
    <row r="773" spans="6:11" x14ac:dyDescent="0.3">
      <c r="F773" s="75"/>
      <c r="K773" s="13"/>
    </row>
    <row r="774" spans="6:11" x14ac:dyDescent="0.3">
      <c r="F774" s="75"/>
      <c r="K774" s="13"/>
    </row>
    <row r="775" spans="6:11" x14ac:dyDescent="0.3">
      <c r="F775" s="75"/>
      <c r="K775" s="13"/>
    </row>
    <row r="776" spans="6:11" x14ac:dyDescent="0.3">
      <c r="F776" s="75"/>
      <c r="K776" s="13"/>
    </row>
    <row r="777" spans="6:11" x14ac:dyDescent="0.3">
      <c r="F777" s="75"/>
      <c r="K777" s="13"/>
    </row>
    <row r="778" spans="6:11" x14ac:dyDescent="0.3">
      <c r="F778" s="75"/>
      <c r="K778" s="13"/>
    </row>
    <row r="779" spans="6:11" x14ac:dyDescent="0.3">
      <c r="F779" s="75"/>
      <c r="K779" s="13"/>
    </row>
    <row r="780" spans="6:11" x14ac:dyDescent="0.3">
      <c r="F780" s="75"/>
      <c r="K780" s="13"/>
    </row>
    <row r="781" spans="6:11" x14ac:dyDescent="0.3">
      <c r="F781" s="75"/>
      <c r="K781" s="13"/>
    </row>
    <row r="782" spans="6:11" x14ac:dyDescent="0.3">
      <c r="F782" s="75"/>
      <c r="K782" s="13"/>
    </row>
    <row r="783" spans="6:11" x14ac:dyDescent="0.3">
      <c r="F783" s="75"/>
      <c r="K783" s="13"/>
    </row>
    <row r="784" spans="6:11" x14ac:dyDescent="0.3">
      <c r="F784" s="75"/>
      <c r="K784" s="13"/>
    </row>
    <row r="785" spans="6:11" x14ac:dyDescent="0.3">
      <c r="F785" s="75"/>
      <c r="K785" s="13"/>
    </row>
    <row r="786" spans="6:11" x14ac:dyDescent="0.3">
      <c r="F786" s="75"/>
      <c r="K786" s="13"/>
    </row>
    <row r="787" spans="6:11" x14ac:dyDescent="0.3">
      <c r="F787" s="75"/>
      <c r="K787" s="13"/>
    </row>
    <row r="788" spans="6:11" x14ac:dyDescent="0.3">
      <c r="F788" s="75"/>
      <c r="K788" s="13"/>
    </row>
    <row r="789" spans="6:11" x14ac:dyDescent="0.3">
      <c r="F789" s="75"/>
      <c r="K789" s="13"/>
    </row>
    <row r="790" spans="6:11" x14ac:dyDescent="0.3">
      <c r="F790" s="75"/>
      <c r="K790" s="13"/>
    </row>
    <row r="791" spans="6:11" x14ac:dyDescent="0.3">
      <c r="F791" s="75"/>
      <c r="K791" s="13"/>
    </row>
    <row r="792" spans="6:11" x14ac:dyDescent="0.3">
      <c r="F792" s="75"/>
      <c r="K792" s="13"/>
    </row>
    <row r="793" spans="6:11" x14ac:dyDescent="0.3">
      <c r="F793" s="75"/>
      <c r="K793" s="13"/>
    </row>
    <row r="794" spans="6:11" x14ac:dyDescent="0.3">
      <c r="F794" s="75"/>
      <c r="K794" s="13"/>
    </row>
    <row r="795" spans="6:11" x14ac:dyDescent="0.3">
      <c r="F795" s="75"/>
      <c r="K795" s="13"/>
    </row>
    <row r="796" spans="6:11" x14ac:dyDescent="0.3">
      <c r="F796" s="75"/>
      <c r="K796" s="13"/>
    </row>
    <row r="797" spans="6:11" x14ac:dyDescent="0.3">
      <c r="F797" s="75"/>
      <c r="K797" s="13"/>
    </row>
    <row r="798" spans="6:11" x14ac:dyDescent="0.3">
      <c r="F798" s="75"/>
      <c r="K798" s="13"/>
    </row>
    <row r="799" spans="6:11" x14ac:dyDescent="0.3">
      <c r="F799" s="75"/>
      <c r="K799" s="13"/>
    </row>
    <row r="800" spans="6:11" x14ac:dyDescent="0.3">
      <c r="F800" s="75"/>
      <c r="K800" s="13"/>
    </row>
    <row r="801" spans="6:11" x14ac:dyDescent="0.3">
      <c r="F801" s="75"/>
      <c r="K801" s="13"/>
    </row>
    <row r="802" spans="6:11" x14ac:dyDescent="0.3">
      <c r="F802" s="75"/>
      <c r="K802" s="13"/>
    </row>
    <row r="803" spans="6:11" x14ac:dyDescent="0.3">
      <c r="F803" s="75"/>
      <c r="K803" s="13"/>
    </row>
    <row r="804" spans="6:11" x14ac:dyDescent="0.3">
      <c r="F804" s="75"/>
      <c r="K804" s="13"/>
    </row>
    <row r="805" spans="6:11" x14ac:dyDescent="0.3">
      <c r="F805" s="75"/>
      <c r="K805" s="13"/>
    </row>
    <row r="806" spans="6:11" x14ac:dyDescent="0.3">
      <c r="F806" s="75"/>
      <c r="K806" s="13"/>
    </row>
    <row r="807" spans="6:11" x14ac:dyDescent="0.3">
      <c r="F807" s="75"/>
      <c r="K807" s="13"/>
    </row>
    <row r="808" spans="6:11" x14ac:dyDescent="0.3">
      <c r="F808" s="75"/>
      <c r="K808" s="13"/>
    </row>
    <row r="809" spans="6:11" x14ac:dyDescent="0.3">
      <c r="F809" s="75"/>
      <c r="K809" s="13"/>
    </row>
    <row r="810" spans="6:11" x14ac:dyDescent="0.3">
      <c r="F810" s="75"/>
      <c r="K810" s="13"/>
    </row>
    <row r="811" spans="6:11" x14ac:dyDescent="0.3">
      <c r="F811" s="75"/>
      <c r="K811" s="13"/>
    </row>
    <row r="812" spans="6:11" x14ac:dyDescent="0.3">
      <c r="F812" s="75"/>
      <c r="K812" s="13"/>
    </row>
    <row r="813" spans="6:11" x14ac:dyDescent="0.3">
      <c r="F813" s="75"/>
      <c r="K813" s="13"/>
    </row>
    <row r="814" spans="6:11" x14ac:dyDescent="0.3">
      <c r="F814" s="75"/>
      <c r="K814" s="13"/>
    </row>
    <row r="815" spans="6:11" x14ac:dyDescent="0.3">
      <c r="F815" s="75"/>
      <c r="K815" s="13"/>
    </row>
    <row r="816" spans="6:11" x14ac:dyDescent="0.3">
      <c r="F816" s="75"/>
      <c r="K816" s="13"/>
    </row>
    <row r="817" spans="6:11" x14ac:dyDescent="0.3">
      <c r="F817" s="75"/>
      <c r="K817" s="13"/>
    </row>
    <row r="818" spans="6:11" x14ac:dyDescent="0.3">
      <c r="F818" s="75"/>
      <c r="K818" s="13"/>
    </row>
    <row r="819" spans="6:11" x14ac:dyDescent="0.3">
      <c r="F819" s="75"/>
      <c r="K819" s="13"/>
    </row>
    <row r="820" spans="6:11" x14ac:dyDescent="0.3">
      <c r="F820" s="75"/>
      <c r="K820" s="13"/>
    </row>
    <row r="821" spans="6:11" x14ac:dyDescent="0.3">
      <c r="F821" s="75"/>
      <c r="K821" s="13"/>
    </row>
    <row r="822" spans="6:11" x14ac:dyDescent="0.3">
      <c r="F822" s="75"/>
      <c r="K822" s="13"/>
    </row>
    <row r="823" spans="6:11" x14ac:dyDescent="0.3">
      <c r="F823" s="75"/>
      <c r="K823" s="13"/>
    </row>
    <row r="824" spans="6:11" x14ac:dyDescent="0.3">
      <c r="F824" s="75"/>
      <c r="K824" s="13"/>
    </row>
    <row r="825" spans="6:11" x14ac:dyDescent="0.3">
      <c r="F825" s="75"/>
      <c r="K825" s="13"/>
    </row>
    <row r="826" spans="6:11" x14ac:dyDescent="0.3">
      <c r="F826" s="75"/>
      <c r="K826" s="13"/>
    </row>
    <row r="827" spans="6:11" x14ac:dyDescent="0.3">
      <c r="F827" s="75"/>
      <c r="K827" s="13"/>
    </row>
    <row r="828" spans="6:11" x14ac:dyDescent="0.3">
      <c r="F828" s="75"/>
      <c r="K828" s="13"/>
    </row>
    <row r="829" spans="6:11" x14ac:dyDescent="0.3">
      <c r="F829" s="75"/>
      <c r="K829" s="13"/>
    </row>
    <row r="830" spans="6:11" x14ac:dyDescent="0.3">
      <c r="F830" s="75"/>
      <c r="K830" s="13"/>
    </row>
    <row r="831" spans="6:11" x14ac:dyDescent="0.3">
      <c r="F831" s="75"/>
      <c r="K831" s="13"/>
    </row>
    <row r="832" spans="6:11" x14ac:dyDescent="0.3">
      <c r="F832" s="75"/>
      <c r="K832" s="13"/>
    </row>
    <row r="833" spans="6:11" x14ac:dyDescent="0.3">
      <c r="F833" s="75"/>
      <c r="K833" s="13"/>
    </row>
    <row r="834" spans="6:11" x14ac:dyDescent="0.3">
      <c r="F834" s="75"/>
      <c r="K834" s="13"/>
    </row>
    <row r="835" spans="6:11" x14ac:dyDescent="0.3">
      <c r="F835" s="75"/>
      <c r="K835" s="13"/>
    </row>
    <row r="836" spans="6:11" x14ac:dyDescent="0.3">
      <c r="F836" s="75"/>
      <c r="K836" s="13"/>
    </row>
    <row r="837" spans="6:11" x14ac:dyDescent="0.3">
      <c r="F837" s="75"/>
      <c r="K837" s="13"/>
    </row>
    <row r="838" spans="6:11" x14ac:dyDescent="0.3">
      <c r="F838" s="75"/>
      <c r="K838" s="13"/>
    </row>
    <row r="839" spans="6:11" x14ac:dyDescent="0.3">
      <c r="F839" s="75"/>
      <c r="K839" s="13"/>
    </row>
    <row r="840" spans="6:11" x14ac:dyDescent="0.3">
      <c r="F840" s="75"/>
      <c r="K840" s="13"/>
    </row>
    <row r="841" spans="6:11" x14ac:dyDescent="0.3">
      <c r="F841" s="75"/>
      <c r="K841" s="13"/>
    </row>
    <row r="842" spans="6:11" x14ac:dyDescent="0.3">
      <c r="F842" s="75"/>
      <c r="K842" s="13"/>
    </row>
    <row r="843" spans="6:11" x14ac:dyDescent="0.3">
      <c r="F843" s="75"/>
      <c r="K843" s="13"/>
    </row>
    <row r="844" spans="6:11" x14ac:dyDescent="0.3">
      <c r="F844" s="75"/>
      <c r="K844" s="13"/>
    </row>
    <row r="845" spans="6:11" x14ac:dyDescent="0.3">
      <c r="F845" s="75"/>
      <c r="K845" s="13"/>
    </row>
    <row r="846" spans="6:11" x14ac:dyDescent="0.3">
      <c r="F846" s="75"/>
      <c r="K846" s="13"/>
    </row>
    <row r="847" spans="6:11" x14ac:dyDescent="0.3">
      <c r="F847" s="75"/>
      <c r="K847" s="13"/>
    </row>
    <row r="848" spans="6:11" x14ac:dyDescent="0.3">
      <c r="F848" s="75"/>
      <c r="K848" s="13"/>
    </row>
    <row r="849" spans="6:11" x14ac:dyDescent="0.3">
      <c r="F849" s="75"/>
      <c r="K849" s="13"/>
    </row>
    <row r="850" spans="6:11" x14ac:dyDescent="0.3">
      <c r="F850" s="75"/>
      <c r="K850" s="13"/>
    </row>
    <row r="851" spans="6:11" x14ac:dyDescent="0.3">
      <c r="F851" s="75"/>
      <c r="K851" s="13"/>
    </row>
    <row r="852" spans="6:11" x14ac:dyDescent="0.3">
      <c r="F852" s="75"/>
      <c r="K852" s="13"/>
    </row>
    <row r="853" spans="6:11" x14ac:dyDescent="0.3">
      <c r="F853" s="75"/>
      <c r="K853" s="13"/>
    </row>
    <row r="854" spans="6:11" x14ac:dyDescent="0.3">
      <c r="F854" s="75"/>
      <c r="K854" s="13"/>
    </row>
    <row r="855" spans="6:11" x14ac:dyDescent="0.3">
      <c r="F855" s="75"/>
      <c r="K855" s="13"/>
    </row>
    <row r="856" spans="6:11" x14ac:dyDescent="0.3">
      <c r="F856" s="75"/>
      <c r="K856" s="13"/>
    </row>
    <row r="857" spans="6:11" x14ac:dyDescent="0.3">
      <c r="F857" s="75"/>
      <c r="K857" s="13"/>
    </row>
    <row r="858" spans="6:11" x14ac:dyDescent="0.3">
      <c r="F858" s="75"/>
      <c r="K858" s="13"/>
    </row>
    <row r="859" spans="6:11" x14ac:dyDescent="0.3">
      <c r="F859" s="75"/>
      <c r="K859" s="13"/>
    </row>
    <row r="860" spans="6:11" x14ac:dyDescent="0.3">
      <c r="F860" s="75"/>
      <c r="K860" s="13"/>
    </row>
    <row r="861" spans="6:11" x14ac:dyDescent="0.3">
      <c r="F861" s="75"/>
      <c r="K861" s="13"/>
    </row>
    <row r="862" spans="6:11" x14ac:dyDescent="0.3">
      <c r="F862" s="75"/>
      <c r="K862" s="13"/>
    </row>
    <row r="863" spans="6:11" x14ac:dyDescent="0.3">
      <c r="F863" s="75"/>
      <c r="K863" s="13"/>
    </row>
    <row r="864" spans="6:11" x14ac:dyDescent="0.3">
      <c r="F864" s="75"/>
      <c r="K864" s="13"/>
    </row>
    <row r="865" spans="6:11" x14ac:dyDescent="0.3">
      <c r="F865" s="75"/>
      <c r="K865" s="13"/>
    </row>
    <row r="866" spans="6:11" x14ac:dyDescent="0.3">
      <c r="F866" s="75"/>
      <c r="K866" s="13"/>
    </row>
    <row r="867" spans="6:11" x14ac:dyDescent="0.3">
      <c r="F867" s="75"/>
      <c r="K867" s="13"/>
    </row>
    <row r="868" spans="6:11" x14ac:dyDescent="0.3">
      <c r="F868" s="75"/>
      <c r="K868" s="13"/>
    </row>
    <row r="869" spans="6:11" x14ac:dyDescent="0.3">
      <c r="F869" s="75"/>
      <c r="K869" s="13"/>
    </row>
    <row r="870" spans="6:11" x14ac:dyDescent="0.3">
      <c r="F870" s="75"/>
      <c r="K870" s="13"/>
    </row>
    <row r="871" spans="6:11" x14ac:dyDescent="0.3">
      <c r="F871" s="75"/>
      <c r="K871" s="13"/>
    </row>
    <row r="872" spans="6:11" x14ac:dyDescent="0.3">
      <c r="F872" s="75"/>
      <c r="K872" s="13"/>
    </row>
    <row r="873" spans="6:11" x14ac:dyDescent="0.3">
      <c r="F873" s="75"/>
      <c r="K873" s="13"/>
    </row>
    <row r="874" spans="6:11" x14ac:dyDescent="0.3">
      <c r="F874" s="75"/>
      <c r="K874" s="13"/>
    </row>
    <row r="875" spans="6:11" x14ac:dyDescent="0.3">
      <c r="F875" s="75"/>
      <c r="K875" s="13"/>
    </row>
    <row r="876" spans="6:11" x14ac:dyDescent="0.3">
      <c r="F876" s="75"/>
      <c r="K876" s="13"/>
    </row>
    <row r="877" spans="6:11" x14ac:dyDescent="0.3">
      <c r="F877" s="75"/>
      <c r="K877" s="13"/>
    </row>
    <row r="878" spans="6:11" x14ac:dyDescent="0.3">
      <c r="F878" s="75"/>
      <c r="K878" s="13"/>
    </row>
    <row r="879" spans="6:11" x14ac:dyDescent="0.3">
      <c r="F879" s="75"/>
      <c r="K879" s="13"/>
    </row>
    <row r="880" spans="6:11" x14ac:dyDescent="0.3">
      <c r="F880" s="75"/>
      <c r="K880" s="13"/>
    </row>
    <row r="881" spans="6:11" x14ac:dyDescent="0.3">
      <c r="F881" s="75"/>
      <c r="K881" s="13"/>
    </row>
    <row r="882" spans="6:11" x14ac:dyDescent="0.3">
      <c r="F882" s="75"/>
      <c r="K882" s="13"/>
    </row>
    <row r="883" spans="6:11" x14ac:dyDescent="0.3">
      <c r="F883" s="75"/>
      <c r="K883" s="13"/>
    </row>
    <row r="884" spans="6:11" x14ac:dyDescent="0.3">
      <c r="F884" s="75"/>
      <c r="K884" s="13"/>
    </row>
    <row r="885" spans="6:11" x14ac:dyDescent="0.3">
      <c r="F885" s="75"/>
      <c r="K885" s="13"/>
    </row>
    <row r="886" spans="6:11" x14ac:dyDescent="0.3">
      <c r="F886" s="75"/>
      <c r="K886" s="13"/>
    </row>
    <row r="887" spans="6:11" x14ac:dyDescent="0.3">
      <c r="F887" s="75"/>
      <c r="K887" s="13"/>
    </row>
    <row r="888" spans="6:11" x14ac:dyDescent="0.3">
      <c r="F888" s="75"/>
      <c r="K888" s="13"/>
    </row>
    <row r="889" spans="6:11" x14ac:dyDescent="0.3">
      <c r="F889" s="75"/>
      <c r="K889" s="13"/>
    </row>
    <row r="890" spans="6:11" x14ac:dyDescent="0.3">
      <c r="F890" s="75"/>
      <c r="K890" s="13"/>
    </row>
    <row r="891" spans="6:11" x14ac:dyDescent="0.3">
      <c r="F891" s="75"/>
      <c r="K891" s="13"/>
    </row>
    <row r="892" spans="6:11" x14ac:dyDescent="0.3">
      <c r="F892" s="75"/>
      <c r="K892" s="13"/>
    </row>
    <row r="893" spans="6:11" x14ac:dyDescent="0.3">
      <c r="F893" s="75"/>
      <c r="K893" s="13"/>
    </row>
    <row r="894" spans="6:11" x14ac:dyDescent="0.3">
      <c r="F894" s="75"/>
      <c r="K894" s="13"/>
    </row>
    <row r="895" spans="6:11" x14ac:dyDescent="0.3">
      <c r="F895" s="75"/>
      <c r="K895" s="13"/>
    </row>
    <row r="896" spans="6:11" x14ac:dyDescent="0.3">
      <c r="F896" s="75"/>
      <c r="K896" s="13"/>
    </row>
    <row r="897" spans="6:11" x14ac:dyDescent="0.3">
      <c r="F897" s="75"/>
      <c r="K897" s="13"/>
    </row>
    <row r="898" spans="6:11" x14ac:dyDescent="0.3">
      <c r="F898" s="75"/>
      <c r="K898" s="13"/>
    </row>
    <row r="899" spans="6:11" x14ac:dyDescent="0.3">
      <c r="F899" s="75"/>
      <c r="K899" s="13"/>
    </row>
    <row r="900" spans="6:11" x14ac:dyDescent="0.3">
      <c r="F900" s="75"/>
      <c r="K900" s="13"/>
    </row>
    <row r="901" spans="6:11" x14ac:dyDescent="0.3">
      <c r="F901" s="75"/>
      <c r="K901" s="13"/>
    </row>
    <row r="902" spans="6:11" x14ac:dyDescent="0.3">
      <c r="F902" s="75"/>
      <c r="K902" s="13"/>
    </row>
    <row r="903" spans="6:11" x14ac:dyDescent="0.3">
      <c r="F903" s="75"/>
      <c r="K903" s="13"/>
    </row>
    <row r="904" spans="6:11" x14ac:dyDescent="0.3">
      <c r="F904" s="75"/>
      <c r="K904" s="13"/>
    </row>
    <row r="905" spans="6:11" x14ac:dyDescent="0.3">
      <c r="F905" s="75"/>
      <c r="K905" s="13"/>
    </row>
    <row r="906" spans="6:11" x14ac:dyDescent="0.3">
      <c r="F906" s="75"/>
      <c r="K906" s="13"/>
    </row>
    <row r="907" spans="6:11" x14ac:dyDescent="0.3">
      <c r="F907" s="75"/>
      <c r="K907" s="13"/>
    </row>
    <row r="908" spans="6:11" x14ac:dyDescent="0.3">
      <c r="F908" s="75"/>
      <c r="K908" s="13"/>
    </row>
    <row r="909" spans="6:11" x14ac:dyDescent="0.3">
      <c r="F909" s="75"/>
      <c r="K909" s="13"/>
    </row>
    <row r="910" spans="6:11" x14ac:dyDescent="0.3">
      <c r="F910" s="75"/>
      <c r="K910" s="13"/>
    </row>
    <row r="911" spans="6:11" x14ac:dyDescent="0.3">
      <c r="F911" s="75"/>
      <c r="K911" s="13"/>
    </row>
    <row r="912" spans="6:11" x14ac:dyDescent="0.3">
      <c r="F912" s="75"/>
      <c r="K912" s="13"/>
    </row>
    <row r="913" spans="6:11" x14ac:dyDescent="0.3">
      <c r="F913" s="75"/>
      <c r="K913" s="13"/>
    </row>
    <row r="914" spans="6:11" x14ac:dyDescent="0.3">
      <c r="F914" s="75"/>
      <c r="K914" s="13"/>
    </row>
    <row r="915" spans="6:11" x14ac:dyDescent="0.3">
      <c r="F915" s="75"/>
      <c r="K915" s="13"/>
    </row>
    <row r="916" spans="6:11" x14ac:dyDescent="0.3">
      <c r="F916" s="75"/>
      <c r="K916" s="13"/>
    </row>
    <row r="917" spans="6:11" x14ac:dyDescent="0.3">
      <c r="F917" s="75"/>
      <c r="K917" s="13"/>
    </row>
    <row r="918" spans="6:11" x14ac:dyDescent="0.3">
      <c r="F918" s="75"/>
      <c r="K918" s="13"/>
    </row>
    <row r="919" spans="6:11" x14ac:dyDescent="0.3">
      <c r="F919" s="75"/>
      <c r="K919" s="13"/>
    </row>
    <row r="920" spans="6:11" x14ac:dyDescent="0.3">
      <c r="F920" s="75"/>
      <c r="K920" s="13"/>
    </row>
    <row r="921" spans="6:11" x14ac:dyDescent="0.3">
      <c r="F921" s="75"/>
      <c r="K921" s="13"/>
    </row>
    <row r="922" spans="6:11" x14ac:dyDescent="0.3">
      <c r="F922" s="75"/>
      <c r="K922" s="13"/>
    </row>
    <row r="923" spans="6:11" x14ac:dyDescent="0.3">
      <c r="F923" s="75"/>
      <c r="K923" s="13"/>
    </row>
    <row r="924" spans="6:11" x14ac:dyDescent="0.3">
      <c r="F924" s="75"/>
      <c r="K924" s="13"/>
    </row>
    <row r="925" spans="6:11" x14ac:dyDescent="0.3">
      <c r="F925" s="75"/>
      <c r="K925" s="13"/>
    </row>
    <row r="926" spans="6:11" x14ac:dyDescent="0.3">
      <c r="F926" s="75"/>
      <c r="K926" s="13"/>
    </row>
    <row r="927" spans="6:11" x14ac:dyDescent="0.3">
      <c r="F927" s="75"/>
      <c r="K927" s="13"/>
    </row>
    <row r="928" spans="6:11" x14ac:dyDescent="0.3">
      <c r="F928" s="75"/>
      <c r="K928" s="13"/>
    </row>
    <row r="929" spans="6:11" x14ac:dyDescent="0.3">
      <c r="F929" s="75"/>
      <c r="K929" s="13"/>
    </row>
    <row r="930" spans="6:11" x14ac:dyDescent="0.3">
      <c r="F930" s="75"/>
      <c r="K930" s="13"/>
    </row>
    <row r="931" spans="6:11" x14ac:dyDescent="0.3">
      <c r="F931" s="75"/>
      <c r="K931" s="13"/>
    </row>
    <row r="932" spans="6:11" x14ac:dyDescent="0.3">
      <c r="F932" s="75"/>
      <c r="K932" s="13"/>
    </row>
    <row r="933" spans="6:11" x14ac:dyDescent="0.3">
      <c r="F933" s="75"/>
      <c r="K933" s="13"/>
    </row>
    <row r="934" spans="6:11" x14ac:dyDescent="0.3">
      <c r="F934" s="75"/>
      <c r="K934" s="13"/>
    </row>
    <row r="935" spans="6:11" x14ac:dyDescent="0.3">
      <c r="F935" s="75"/>
      <c r="K935" s="13"/>
    </row>
    <row r="936" spans="6:11" x14ac:dyDescent="0.3">
      <c r="F936" s="75"/>
      <c r="K936" s="13"/>
    </row>
    <row r="937" spans="6:11" x14ac:dyDescent="0.3">
      <c r="F937" s="75"/>
      <c r="K937" s="13"/>
    </row>
    <row r="938" spans="6:11" x14ac:dyDescent="0.3">
      <c r="F938" s="75"/>
      <c r="K938" s="13"/>
    </row>
    <row r="939" spans="6:11" x14ac:dyDescent="0.3">
      <c r="F939" s="75"/>
      <c r="K939" s="13"/>
    </row>
    <row r="940" spans="6:11" x14ac:dyDescent="0.3">
      <c r="F940" s="75"/>
      <c r="K940" s="13"/>
    </row>
    <row r="941" spans="6:11" x14ac:dyDescent="0.3">
      <c r="F941" s="75"/>
      <c r="K941" s="13"/>
    </row>
    <row r="942" spans="6:11" x14ac:dyDescent="0.3">
      <c r="F942" s="75"/>
      <c r="K942" s="13"/>
    </row>
    <row r="943" spans="6:11" x14ac:dyDescent="0.3">
      <c r="F943" s="75"/>
      <c r="K943" s="13"/>
    </row>
    <row r="944" spans="6:11" x14ac:dyDescent="0.3">
      <c r="F944" s="75"/>
      <c r="K944" s="13"/>
    </row>
    <row r="945" spans="6:11" x14ac:dyDescent="0.3">
      <c r="F945" s="75"/>
      <c r="K945" s="13"/>
    </row>
    <row r="946" spans="6:11" x14ac:dyDescent="0.3">
      <c r="F946" s="75"/>
      <c r="K946" s="13"/>
    </row>
    <row r="947" spans="6:11" x14ac:dyDescent="0.3">
      <c r="F947" s="75"/>
      <c r="K947" s="13"/>
    </row>
    <row r="948" spans="6:11" x14ac:dyDescent="0.3">
      <c r="F948" s="75"/>
      <c r="K948" s="13"/>
    </row>
    <row r="949" spans="6:11" x14ac:dyDescent="0.3">
      <c r="F949" s="75"/>
      <c r="K949" s="13"/>
    </row>
    <row r="950" spans="6:11" x14ac:dyDescent="0.3">
      <c r="F950" s="75"/>
      <c r="K950" s="13"/>
    </row>
    <row r="951" spans="6:11" x14ac:dyDescent="0.3">
      <c r="F951" s="75"/>
      <c r="K951" s="13"/>
    </row>
    <row r="952" spans="6:11" x14ac:dyDescent="0.3">
      <c r="F952" s="75"/>
      <c r="K952" s="13"/>
    </row>
    <row r="953" spans="6:11" x14ac:dyDescent="0.3">
      <c r="F953" s="75"/>
      <c r="K953" s="13"/>
    </row>
    <row r="954" spans="6:11" x14ac:dyDescent="0.3">
      <c r="F954" s="75"/>
      <c r="K954" s="13"/>
    </row>
    <row r="955" spans="6:11" x14ac:dyDescent="0.3">
      <c r="F955" s="75"/>
      <c r="K955" s="13"/>
    </row>
    <row r="956" spans="6:11" x14ac:dyDescent="0.3">
      <c r="F956" s="75"/>
      <c r="K956" s="13"/>
    </row>
    <row r="957" spans="6:11" x14ac:dyDescent="0.3">
      <c r="F957" s="75"/>
      <c r="K957" s="13"/>
    </row>
    <row r="958" spans="6:11" x14ac:dyDescent="0.3">
      <c r="F958" s="75"/>
      <c r="K958" s="13"/>
    </row>
    <row r="959" spans="6:11" x14ac:dyDescent="0.3">
      <c r="F959" s="75"/>
      <c r="K959" s="13"/>
    </row>
    <row r="960" spans="6:11" x14ac:dyDescent="0.3">
      <c r="F960" s="75"/>
      <c r="K960" s="13"/>
    </row>
    <row r="961" spans="6:11" x14ac:dyDescent="0.3">
      <c r="F961" s="75"/>
      <c r="K961" s="13"/>
    </row>
    <row r="962" spans="6:11" x14ac:dyDescent="0.3">
      <c r="F962" s="75"/>
      <c r="K962" s="13"/>
    </row>
    <row r="963" spans="6:11" x14ac:dyDescent="0.3">
      <c r="F963" s="75"/>
      <c r="K963" s="13"/>
    </row>
    <row r="964" spans="6:11" x14ac:dyDescent="0.3">
      <c r="F964" s="75"/>
      <c r="K964" s="13"/>
    </row>
    <row r="965" spans="6:11" x14ac:dyDescent="0.3">
      <c r="F965" s="75"/>
      <c r="K965" s="13"/>
    </row>
    <row r="966" spans="6:11" x14ac:dyDescent="0.3">
      <c r="F966" s="75"/>
      <c r="K966" s="13"/>
    </row>
    <row r="967" spans="6:11" x14ac:dyDescent="0.3">
      <c r="F967" s="75"/>
      <c r="K967" s="13"/>
    </row>
    <row r="968" spans="6:11" x14ac:dyDescent="0.3">
      <c r="F968" s="75"/>
      <c r="K968" s="13"/>
    </row>
    <row r="969" spans="6:11" x14ac:dyDescent="0.3">
      <c r="F969" s="75"/>
      <c r="K969" s="13"/>
    </row>
    <row r="970" spans="6:11" x14ac:dyDescent="0.3">
      <c r="F970" s="75"/>
      <c r="K970" s="13"/>
    </row>
    <row r="971" spans="6:11" x14ac:dyDescent="0.3">
      <c r="F971" s="75"/>
      <c r="K971" s="13"/>
    </row>
    <row r="972" spans="6:11" x14ac:dyDescent="0.3">
      <c r="F972" s="75"/>
      <c r="K972" s="13"/>
    </row>
    <row r="973" spans="6:11" x14ac:dyDescent="0.3">
      <c r="F973" s="75"/>
      <c r="K973" s="13"/>
    </row>
    <row r="974" spans="6:11" x14ac:dyDescent="0.3">
      <c r="F974" s="75"/>
      <c r="K974" s="13"/>
    </row>
    <row r="975" spans="6:11" x14ac:dyDescent="0.3">
      <c r="F975" s="75"/>
      <c r="K975" s="13"/>
    </row>
    <row r="976" spans="6:11" x14ac:dyDescent="0.3">
      <c r="F976" s="75"/>
      <c r="K976" s="13"/>
    </row>
    <row r="977" spans="6:11" x14ac:dyDescent="0.3">
      <c r="F977" s="75"/>
      <c r="K977" s="13"/>
    </row>
    <row r="978" spans="6:11" x14ac:dyDescent="0.3">
      <c r="F978" s="75"/>
      <c r="K978" s="13"/>
    </row>
    <row r="979" spans="6:11" x14ac:dyDescent="0.3">
      <c r="F979" s="75"/>
      <c r="K979" s="13"/>
    </row>
    <row r="980" spans="6:11" x14ac:dyDescent="0.3">
      <c r="F980" s="75"/>
      <c r="K980" s="13"/>
    </row>
    <row r="981" spans="6:11" x14ac:dyDescent="0.3">
      <c r="F981" s="75"/>
      <c r="K981" s="13"/>
    </row>
    <row r="982" spans="6:11" x14ac:dyDescent="0.3">
      <c r="F982" s="75"/>
      <c r="K982" s="13"/>
    </row>
    <row r="983" spans="6:11" x14ac:dyDescent="0.3">
      <c r="F983" s="75"/>
      <c r="K983" s="13"/>
    </row>
    <row r="984" spans="6:11" x14ac:dyDescent="0.3">
      <c r="F984" s="75"/>
      <c r="K984" s="13"/>
    </row>
    <row r="985" spans="6:11" x14ac:dyDescent="0.3">
      <c r="F985" s="75"/>
      <c r="K985" s="13"/>
    </row>
    <row r="986" spans="6:11" x14ac:dyDescent="0.3">
      <c r="F986" s="75"/>
      <c r="K986" s="13"/>
    </row>
    <row r="987" spans="6:11" x14ac:dyDescent="0.3">
      <c r="F987" s="75"/>
      <c r="K987" s="13"/>
    </row>
    <row r="988" spans="6:11" x14ac:dyDescent="0.3">
      <c r="F988" s="75"/>
      <c r="K988" s="13"/>
    </row>
    <row r="989" spans="6:11" x14ac:dyDescent="0.3">
      <c r="F989" s="75"/>
      <c r="K989" s="13"/>
    </row>
    <row r="990" spans="6:11" x14ac:dyDescent="0.3">
      <c r="F990" s="75"/>
      <c r="K990" s="13"/>
    </row>
    <row r="991" spans="6:11" x14ac:dyDescent="0.3">
      <c r="F991" s="75"/>
      <c r="K991" s="13"/>
    </row>
    <row r="992" spans="6:11" x14ac:dyDescent="0.3">
      <c r="F992" s="75"/>
      <c r="K992" s="13"/>
    </row>
    <row r="993" spans="6:11" x14ac:dyDescent="0.3">
      <c r="F993" s="75"/>
      <c r="K993" s="13"/>
    </row>
    <row r="994" spans="6:11" x14ac:dyDescent="0.3">
      <c r="F994" s="75"/>
      <c r="K994" s="13"/>
    </row>
    <row r="995" spans="6:11" x14ac:dyDescent="0.3">
      <c r="F995" s="75"/>
      <c r="K995" s="13"/>
    </row>
    <row r="996" spans="6:11" x14ac:dyDescent="0.3">
      <c r="F996" s="75"/>
      <c r="K996" s="13"/>
    </row>
    <row r="997" spans="6:11" x14ac:dyDescent="0.3">
      <c r="F997" s="75"/>
      <c r="K997" s="13"/>
    </row>
    <row r="998" spans="6:11" x14ac:dyDescent="0.3">
      <c r="F998" s="75"/>
      <c r="K998" s="13"/>
    </row>
    <row r="999" spans="6:11" x14ac:dyDescent="0.3">
      <c r="F999" s="75"/>
      <c r="K999" s="13"/>
    </row>
    <row r="1000" spans="6:11" x14ac:dyDescent="0.3">
      <c r="F1000" s="75"/>
      <c r="K1000" s="13"/>
    </row>
    <row r="1001" spans="6:11" x14ac:dyDescent="0.3">
      <c r="F1001" s="75"/>
      <c r="K1001" s="13"/>
    </row>
    <row r="1002" spans="6:11" x14ac:dyDescent="0.3">
      <c r="F1002" s="75"/>
      <c r="K1002" s="13"/>
    </row>
    <row r="1003" spans="6:11" x14ac:dyDescent="0.3">
      <c r="F1003" s="75"/>
      <c r="K1003" s="13"/>
    </row>
    <row r="1004" spans="6:11" x14ac:dyDescent="0.3">
      <c r="F1004" s="75"/>
      <c r="K1004" s="13"/>
    </row>
    <row r="1005" spans="6:11" x14ac:dyDescent="0.3">
      <c r="F1005" s="75"/>
      <c r="K1005" s="13"/>
    </row>
    <row r="1006" spans="6:11" x14ac:dyDescent="0.3">
      <c r="F1006" s="75"/>
      <c r="K1006" s="13"/>
    </row>
    <row r="1007" spans="6:11" x14ac:dyDescent="0.3">
      <c r="F1007" s="75"/>
      <c r="K1007" s="13"/>
    </row>
    <row r="1008" spans="6:11" x14ac:dyDescent="0.3">
      <c r="F1008" s="75"/>
      <c r="K1008" s="13"/>
    </row>
    <row r="1009" spans="6:11" x14ac:dyDescent="0.3">
      <c r="F1009" s="75"/>
      <c r="K1009" s="13"/>
    </row>
    <row r="1010" spans="6:11" x14ac:dyDescent="0.3">
      <c r="F1010" s="75"/>
      <c r="K1010" s="13"/>
    </row>
    <row r="1011" spans="6:11" x14ac:dyDescent="0.3">
      <c r="F1011" s="75"/>
      <c r="K1011" s="13"/>
    </row>
    <row r="1012" spans="6:11" x14ac:dyDescent="0.3">
      <c r="F1012" s="75"/>
      <c r="K1012" s="13"/>
    </row>
    <row r="1013" spans="6:11" x14ac:dyDescent="0.3">
      <c r="F1013" s="75"/>
      <c r="K1013" s="13"/>
    </row>
    <row r="1014" spans="6:11" x14ac:dyDescent="0.3">
      <c r="F1014" s="75"/>
      <c r="K1014" s="13"/>
    </row>
    <row r="1015" spans="6:11" x14ac:dyDescent="0.3">
      <c r="F1015" s="75"/>
      <c r="K1015" s="13"/>
    </row>
    <row r="1016" spans="6:11" x14ac:dyDescent="0.3">
      <c r="F1016" s="75"/>
      <c r="K1016" s="13"/>
    </row>
    <row r="1017" spans="6:11" x14ac:dyDescent="0.3">
      <c r="F1017" s="75"/>
      <c r="K1017" s="13"/>
    </row>
    <row r="1018" spans="6:11" x14ac:dyDescent="0.3">
      <c r="F1018" s="75"/>
      <c r="K1018" s="13"/>
    </row>
    <row r="1019" spans="6:11" x14ac:dyDescent="0.3">
      <c r="F1019" s="75"/>
      <c r="K1019" s="13"/>
    </row>
    <row r="1020" spans="6:11" x14ac:dyDescent="0.3">
      <c r="F1020" s="75"/>
      <c r="K1020" s="13"/>
    </row>
    <row r="1021" spans="6:11" x14ac:dyDescent="0.3">
      <c r="F1021" s="75"/>
      <c r="K1021" s="13"/>
    </row>
    <row r="1022" spans="6:11" x14ac:dyDescent="0.3">
      <c r="F1022" s="75"/>
      <c r="K1022" s="13"/>
    </row>
    <row r="1023" spans="6:11" x14ac:dyDescent="0.3">
      <c r="F1023" s="75"/>
      <c r="K1023" s="13"/>
    </row>
    <row r="1024" spans="6:11" x14ac:dyDescent="0.3">
      <c r="F1024" s="75"/>
      <c r="K1024" s="13"/>
    </row>
    <row r="1025" spans="6:11" x14ac:dyDescent="0.3">
      <c r="F1025" s="75"/>
      <c r="K1025" s="13"/>
    </row>
    <row r="1026" spans="6:11" x14ac:dyDescent="0.3">
      <c r="F1026" s="75"/>
      <c r="K1026" s="13"/>
    </row>
    <row r="1027" spans="6:11" x14ac:dyDescent="0.3">
      <c r="F1027" s="75"/>
      <c r="K1027" s="13"/>
    </row>
    <row r="1028" spans="6:11" x14ac:dyDescent="0.3">
      <c r="F1028" s="75"/>
      <c r="K1028" s="13"/>
    </row>
    <row r="1029" spans="6:11" x14ac:dyDescent="0.3">
      <c r="F1029" s="75"/>
      <c r="K1029" s="13"/>
    </row>
    <row r="1030" spans="6:11" x14ac:dyDescent="0.3">
      <c r="F1030" s="75"/>
      <c r="K1030" s="13"/>
    </row>
    <row r="1031" spans="6:11" x14ac:dyDescent="0.3">
      <c r="F1031" s="75"/>
      <c r="K1031" s="13"/>
    </row>
    <row r="1032" spans="6:11" x14ac:dyDescent="0.3">
      <c r="F1032" s="75"/>
      <c r="K1032" s="13"/>
    </row>
    <row r="1033" spans="6:11" x14ac:dyDescent="0.3">
      <c r="F1033" s="75"/>
      <c r="K1033" s="13"/>
    </row>
    <row r="1034" spans="6:11" x14ac:dyDescent="0.3">
      <c r="F1034" s="75"/>
      <c r="K1034" s="13"/>
    </row>
    <row r="1035" spans="6:11" x14ac:dyDescent="0.3">
      <c r="F1035" s="75"/>
      <c r="K1035" s="13"/>
    </row>
    <row r="1036" spans="6:11" x14ac:dyDescent="0.3">
      <c r="F1036" s="75"/>
      <c r="K1036" s="13"/>
    </row>
    <row r="1037" spans="6:11" x14ac:dyDescent="0.3">
      <c r="F1037" s="75"/>
      <c r="K1037" s="13"/>
    </row>
    <row r="1038" spans="6:11" x14ac:dyDescent="0.3">
      <c r="F1038" s="75"/>
      <c r="K1038" s="13"/>
    </row>
    <row r="1039" spans="6:11" x14ac:dyDescent="0.3">
      <c r="F1039" s="75"/>
      <c r="K1039" s="13"/>
    </row>
    <row r="1040" spans="6:11" x14ac:dyDescent="0.3">
      <c r="F1040" s="75"/>
      <c r="K1040" s="13"/>
    </row>
    <row r="1041" spans="6:11" x14ac:dyDescent="0.3">
      <c r="F1041" s="75"/>
      <c r="K1041" s="13"/>
    </row>
    <row r="1042" spans="6:11" x14ac:dyDescent="0.3">
      <c r="F1042" s="75"/>
      <c r="K1042" s="13"/>
    </row>
    <row r="1043" spans="6:11" x14ac:dyDescent="0.3">
      <c r="F1043" s="75"/>
      <c r="K1043" s="13"/>
    </row>
    <row r="1044" spans="6:11" x14ac:dyDescent="0.3">
      <c r="F1044" s="75"/>
      <c r="K1044" s="13"/>
    </row>
    <row r="1045" spans="6:11" x14ac:dyDescent="0.3">
      <c r="F1045" s="75"/>
      <c r="K1045" s="13"/>
    </row>
    <row r="1046" spans="6:11" x14ac:dyDescent="0.3">
      <c r="F1046" s="75"/>
      <c r="K1046" s="13"/>
    </row>
    <row r="1047" spans="6:11" x14ac:dyDescent="0.3">
      <c r="F1047" s="75"/>
      <c r="K1047" s="13"/>
    </row>
    <row r="1048" spans="6:11" x14ac:dyDescent="0.3">
      <c r="F1048" s="75"/>
      <c r="K1048" s="13"/>
    </row>
    <row r="1049" spans="6:11" x14ac:dyDescent="0.3">
      <c r="F1049" s="75"/>
      <c r="K1049" s="13"/>
    </row>
    <row r="1050" spans="6:11" x14ac:dyDescent="0.3">
      <c r="F1050" s="75"/>
      <c r="K1050" s="13"/>
    </row>
    <row r="1051" spans="6:11" x14ac:dyDescent="0.3">
      <c r="F1051" s="75"/>
      <c r="K1051" s="13"/>
    </row>
    <row r="1052" spans="6:11" x14ac:dyDescent="0.3">
      <c r="F1052" s="75"/>
      <c r="K1052" s="13"/>
    </row>
    <row r="1053" spans="6:11" x14ac:dyDescent="0.3">
      <c r="F1053" s="75"/>
      <c r="K1053" s="13"/>
    </row>
    <row r="1054" spans="6:11" x14ac:dyDescent="0.3">
      <c r="F1054" s="75"/>
      <c r="K1054" s="13"/>
    </row>
    <row r="1055" spans="6:11" x14ac:dyDescent="0.3">
      <c r="F1055" s="75"/>
      <c r="K1055" s="13"/>
    </row>
    <row r="1056" spans="6:11" x14ac:dyDescent="0.3">
      <c r="F1056" s="75"/>
      <c r="K1056" s="13"/>
    </row>
    <row r="1057" spans="6:11" x14ac:dyDescent="0.3">
      <c r="F1057" s="75"/>
      <c r="K1057" s="13"/>
    </row>
    <row r="1058" spans="6:11" x14ac:dyDescent="0.3">
      <c r="F1058" s="75"/>
      <c r="K1058" s="13"/>
    </row>
    <row r="1059" spans="6:11" x14ac:dyDescent="0.3">
      <c r="F1059" s="75"/>
      <c r="K1059" s="13"/>
    </row>
    <row r="1060" spans="6:11" x14ac:dyDescent="0.3">
      <c r="F1060" s="75"/>
      <c r="K1060" s="13"/>
    </row>
    <row r="1061" spans="6:11" x14ac:dyDescent="0.3">
      <c r="F1061" s="75"/>
      <c r="K1061" s="13"/>
    </row>
    <row r="1062" spans="6:11" x14ac:dyDescent="0.3">
      <c r="F1062" s="75"/>
      <c r="K1062" s="13"/>
    </row>
    <row r="1063" spans="6:11" x14ac:dyDescent="0.3">
      <c r="F1063" s="75"/>
      <c r="K1063" s="13"/>
    </row>
    <row r="1064" spans="6:11" x14ac:dyDescent="0.3">
      <c r="F1064" s="75"/>
      <c r="K1064" s="13"/>
    </row>
    <row r="1065" spans="6:11" x14ac:dyDescent="0.3">
      <c r="F1065" s="75"/>
      <c r="K1065" s="13"/>
    </row>
    <row r="1066" spans="6:11" x14ac:dyDescent="0.3">
      <c r="F1066" s="75"/>
      <c r="K1066" s="13"/>
    </row>
    <row r="1067" spans="6:11" x14ac:dyDescent="0.3">
      <c r="F1067" s="75"/>
      <c r="K1067" s="13"/>
    </row>
    <row r="1068" spans="6:11" x14ac:dyDescent="0.3">
      <c r="F1068" s="75"/>
      <c r="K1068" s="13"/>
    </row>
    <row r="1069" spans="6:11" x14ac:dyDescent="0.3">
      <c r="F1069" s="75"/>
      <c r="K1069" s="13"/>
    </row>
    <row r="1070" spans="6:11" x14ac:dyDescent="0.3">
      <c r="F1070" s="75"/>
      <c r="K1070" s="13"/>
    </row>
    <row r="1071" spans="6:11" x14ac:dyDescent="0.3">
      <c r="F1071" s="75"/>
      <c r="K1071" s="13"/>
    </row>
    <row r="1072" spans="6:11" x14ac:dyDescent="0.3">
      <c r="F1072" s="75"/>
      <c r="K1072" s="13"/>
    </row>
    <row r="1073" spans="6:11" x14ac:dyDescent="0.3">
      <c r="F1073" s="75"/>
      <c r="K1073" s="13"/>
    </row>
    <row r="1074" spans="6:11" x14ac:dyDescent="0.3">
      <c r="F1074" s="75"/>
      <c r="K1074" s="13"/>
    </row>
    <row r="1075" spans="6:11" x14ac:dyDescent="0.3">
      <c r="F1075" s="75"/>
      <c r="K1075" s="13"/>
    </row>
    <row r="1076" spans="6:11" x14ac:dyDescent="0.3">
      <c r="F1076" s="75"/>
      <c r="K1076" s="13"/>
    </row>
    <row r="1077" spans="6:11" x14ac:dyDescent="0.3">
      <c r="F1077" s="75"/>
      <c r="K1077" s="13"/>
    </row>
    <row r="1078" spans="6:11" x14ac:dyDescent="0.3">
      <c r="F1078" s="75"/>
      <c r="K1078" s="13"/>
    </row>
    <row r="1079" spans="6:11" x14ac:dyDescent="0.3">
      <c r="F1079" s="75"/>
      <c r="K1079" s="13"/>
    </row>
    <row r="1080" spans="6:11" x14ac:dyDescent="0.3">
      <c r="F1080" s="75"/>
      <c r="K1080" s="13"/>
    </row>
    <row r="1081" spans="6:11" x14ac:dyDescent="0.3">
      <c r="F1081" s="75"/>
      <c r="K1081" s="13"/>
    </row>
    <row r="1082" spans="6:11" x14ac:dyDescent="0.3">
      <c r="F1082" s="75"/>
      <c r="K1082" s="13"/>
    </row>
    <row r="1083" spans="6:11" x14ac:dyDescent="0.3">
      <c r="F1083" s="75"/>
      <c r="K1083" s="13"/>
    </row>
    <row r="1084" spans="6:11" x14ac:dyDescent="0.3">
      <c r="F1084" s="75"/>
      <c r="K1084" s="13"/>
    </row>
    <row r="1085" spans="6:11" x14ac:dyDescent="0.3">
      <c r="F1085" s="75"/>
      <c r="K1085" s="13"/>
    </row>
    <row r="1086" spans="6:11" x14ac:dyDescent="0.3">
      <c r="F1086" s="75"/>
      <c r="K1086" s="13"/>
    </row>
    <row r="1087" spans="6:11" x14ac:dyDescent="0.3">
      <c r="F1087" s="75"/>
      <c r="K1087" s="13"/>
    </row>
    <row r="1088" spans="6:11" x14ac:dyDescent="0.3">
      <c r="F1088" s="75"/>
      <c r="K1088" s="13"/>
    </row>
    <row r="1089" spans="6:11" x14ac:dyDescent="0.3">
      <c r="F1089" s="75"/>
      <c r="K1089" s="13"/>
    </row>
    <row r="1090" spans="6:11" x14ac:dyDescent="0.3">
      <c r="F1090" s="75"/>
      <c r="K1090" s="13"/>
    </row>
    <row r="1091" spans="6:11" x14ac:dyDescent="0.3">
      <c r="F1091" s="75"/>
      <c r="K1091" s="13"/>
    </row>
    <row r="1092" spans="6:11" x14ac:dyDescent="0.3">
      <c r="F1092" s="75"/>
      <c r="K1092" s="13"/>
    </row>
    <row r="1093" spans="6:11" x14ac:dyDescent="0.3">
      <c r="F1093" s="75"/>
      <c r="K1093" s="13"/>
    </row>
    <row r="1094" spans="6:11" x14ac:dyDescent="0.3">
      <c r="F1094" s="75"/>
      <c r="K1094" s="13"/>
    </row>
    <row r="1095" spans="6:11" x14ac:dyDescent="0.3">
      <c r="F1095" s="75"/>
      <c r="K1095" s="13"/>
    </row>
    <row r="1096" spans="6:11" x14ac:dyDescent="0.3">
      <c r="F1096" s="75"/>
      <c r="K1096" s="13"/>
    </row>
    <row r="1097" spans="6:11" x14ac:dyDescent="0.3">
      <c r="F1097" s="75"/>
      <c r="K1097" s="13"/>
    </row>
    <row r="1098" spans="6:11" x14ac:dyDescent="0.3">
      <c r="F1098" s="75"/>
      <c r="K1098" s="13"/>
    </row>
    <row r="1099" spans="6:11" x14ac:dyDescent="0.3">
      <c r="F1099" s="75"/>
      <c r="K1099" s="13"/>
    </row>
    <row r="1100" spans="6:11" x14ac:dyDescent="0.3">
      <c r="F1100" s="75"/>
      <c r="K1100" s="13"/>
    </row>
    <row r="1101" spans="6:11" x14ac:dyDescent="0.3">
      <c r="F1101" s="75"/>
      <c r="K1101" s="13"/>
    </row>
    <row r="1102" spans="6:11" x14ac:dyDescent="0.3">
      <c r="F1102" s="75"/>
      <c r="K1102" s="13"/>
    </row>
    <row r="1103" spans="6:11" x14ac:dyDescent="0.3">
      <c r="F1103" s="75"/>
      <c r="K1103" s="13"/>
    </row>
    <row r="1104" spans="6:11" x14ac:dyDescent="0.3">
      <c r="F1104" s="75"/>
      <c r="K1104" s="13"/>
    </row>
    <row r="1105" spans="6:11" x14ac:dyDescent="0.3">
      <c r="F1105" s="75"/>
      <c r="K1105" s="13"/>
    </row>
    <row r="1106" spans="6:11" x14ac:dyDescent="0.3">
      <c r="F1106" s="75"/>
      <c r="K1106" s="13"/>
    </row>
    <row r="1107" spans="6:11" x14ac:dyDescent="0.3">
      <c r="F1107" s="75"/>
      <c r="K1107" s="13"/>
    </row>
    <row r="1108" spans="6:11" x14ac:dyDescent="0.3">
      <c r="F1108" s="75"/>
      <c r="K1108" s="13"/>
    </row>
    <row r="1109" spans="6:11" x14ac:dyDescent="0.3">
      <c r="F1109" s="75"/>
      <c r="K1109" s="13"/>
    </row>
    <row r="1110" spans="6:11" x14ac:dyDescent="0.3">
      <c r="F1110" s="75"/>
      <c r="K1110" s="13"/>
    </row>
    <row r="1111" spans="6:11" x14ac:dyDescent="0.3">
      <c r="F1111" s="75"/>
      <c r="K1111" s="13"/>
    </row>
    <row r="1112" spans="6:11" x14ac:dyDescent="0.3">
      <c r="F1112" s="75"/>
      <c r="K1112" s="13"/>
    </row>
    <row r="1113" spans="6:11" x14ac:dyDescent="0.3">
      <c r="F1113" s="75"/>
      <c r="K1113" s="13"/>
    </row>
    <row r="1114" spans="6:11" x14ac:dyDescent="0.3">
      <c r="F1114" s="75"/>
      <c r="K1114" s="13"/>
    </row>
    <row r="1115" spans="6:11" x14ac:dyDescent="0.3">
      <c r="F1115" s="75"/>
      <c r="K1115" s="13"/>
    </row>
    <row r="1116" spans="6:11" x14ac:dyDescent="0.3">
      <c r="F1116" s="75"/>
      <c r="K1116" s="13"/>
    </row>
    <row r="1117" spans="6:11" x14ac:dyDescent="0.3">
      <c r="F1117" s="75"/>
      <c r="K1117" s="13"/>
    </row>
    <row r="1118" spans="6:11" x14ac:dyDescent="0.3">
      <c r="F1118" s="75"/>
      <c r="K1118" s="13"/>
    </row>
    <row r="1119" spans="6:11" x14ac:dyDescent="0.3">
      <c r="F1119" s="75"/>
      <c r="K1119" s="13"/>
    </row>
    <row r="1120" spans="6:11" x14ac:dyDescent="0.3">
      <c r="F1120" s="75"/>
      <c r="K1120" s="13"/>
    </row>
    <row r="1121" spans="6:11" x14ac:dyDescent="0.3">
      <c r="F1121" s="75"/>
      <c r="K1121" s="13"/>
    </row>
    <row r="1122" spans="6:11" x14ac:dyDescent="0.3">
      <c r="F1122" s="75"/>
      <c r="K1122" s="13"/>
    </row>
    <row r="1123" spans="6:11" x14ac:dyDescent="0.3">
      <c r="F1123" s="75"/>
      <c r="K1123" s="13"/>
    </row>
    <row r="1124" spans="6:11" x14ac:dyDescent="0.3">
      <c r="F1124" s="75"/>
      <c r="K1124" s="13"/>
    </row>
    <row r="1125" spans="6:11" x14ac:dyDescent="0.3">
      <c r="F1125" s="75"/>
      <c r="K1125" s="13"/>
    </row>
    <row r="1126" spans="6:11" x14ac:dyDescent="0.3">
      <c r="F1126" s="75"/>
      <c r="K1126" s="13"/>
    </row>
    <row r="1127" spans="6:11" x14ac:dyDescent="0.3">
      <c r="F1127" s="75"/>
      <c r="K1127" s="13"/>
    </row>
    <row r="1128" spans="6:11" x14ac:dyDescent="0.3">
      <c r="F1128" s="75"/>
      <c r="K1128" s="13"/>
    </row>
    <row r="1129" spans="6:11" x14ac:dyDescent="0.3">
      <c r="F1129" s="75"/>
      <c r="K1129" s="13"/>
    </row>
    <row r="1130" spans="6:11" x14ac:dyDescent="0.3">
      <c r="F1130" s="75"/>
      <c r="K1130" s="13"/>
    </row>
    <row r="1131" spans="6:11" x14ac:dyDescent="0.3">
      <c r="F1131" s="75"/>
      <c r="K1131" s="13"/>
    </row>
    <row r="1132" spans="6:11" x14ac:dyDescent="0.3">
      <c r="F1132" s="75"/>
      <c r="K1132" s="13"/>
    </row>
    <row r="1133" spans="6:11" x14ac:dyDescent="0.3">
      <c r="F1133" s="75"/>
      <c r="K1133" s="13"/>
    </row>
    <row r="1134" spans="6:11" x14ac:dyDescent="0.3">
      <c r="F1134" s="75"/>
      <c r="K1134" s="13"/>
    </row>
    <row r="1135" spans="6:11" x14ac:dyDescent="0.3">
      <c r="F1135" s="75"/>
      <c r="K1135" s="13"/>
    </row>
    <row r="1136" spans="6:11" x14ac:dyDescent="0.3">
      <c r="F1136" s="75"/>
      <c r="K1136" s="13"/>
    </row>
    <row r="1137" spans="6:11" x14ac:dyDescent="0.3">
      <c r="F1137" s="75"/>
      <c r="K1137" s="13"/>
    </row>
    <row r="1138" spans="6:11" x14ac:dyDescent="0.3">
      <c r="F1138" s="75"/>
      <c r="K1138" s="13"/>
    </row>
    <row r="1139" spans="6:11" x14ac:dyDescent="0.3">
      <c r="F1139" s="75"/>
      <c r="K1139" s="13"/>
    </row>
    <row r="1140" spans="6:11" x14ac:dyDescent="0.3">
      <c r="F1140" s="75"/>
      <c r="K1140" s="13"/>
    </row>
    <row r="1141" spans="6:11" x14ac:dyDescent="0.3">
      <c r="F1141" s="75"/>
      <c r="K1141" s="13"/>
    </row>
    <row r="1142" spans="6:11" x14ac:dyDescent="0.3">
      <c r="F1142" s="75"/>
      <c r="K1142" s="13"/>
    </row>
    <row r="1143" spans="6:11" x14ac:dyDescent="0.3">
      <c r="F1143" s="75"/>
      <c r="K1143" s="13"/>
    </row>
    <row r="1144" spans="6:11" x14ac:dyDescent="0.3">
      <c r="F1144" s="75"/>
      <c r="K1144" s="13"/>
    </row>
    <row r="1145" spans="6:11" x14ac:dyDescent="0.3">
      <c r="F1145" s="75"/>
      <c r="K1145" s="13"/>
    </row>
    <row r="1146" spans="6:11" x14ac:dyDescent="0.3">
      <c r="F1146" s="75"/>
      <c r="K1146" s="13"/>
    </row>
    <row r="1147" spans="6:11" x14ac:dyDescent="0.3">
      <c r="F1147" s="75"/>
      <c r="K1147" s="13"/>
    </row>
    <row r="1148" spans="6:11" x14ac:dyDescent="0.3">
      <c r="F1148" s="75"/>
      <c r="K1148" s="13"/>
    </row>
    <row r="1149" spans="6:11" x14ac:dyDescent="0.3">
      <c r="F1149" s="75"/>
      <c r="K1149" s="13"/>
    </row>
    <row r="1150" spans="6:11" x14ac:dyDescent="0.3">
      <c r="F1150" s="75"/>
      <c r="K1150" s="13"/>
    </row>
    <row r="1151" spans="6:11" x14ac:dyDescent="0.3">
      <c r="F1151" s="75"/>
      <c r="K1151" s="13"/>
    </row>
    <row r="1152" spans="6:11" x14ac:dyDescent="0.3">
      <c r="F1152" s="75"/>
      <c r="K1152" s="13"/>
    </row>
    <row r="1153" spans="6:11" x14ac:dyDescent="0.3">
      <c r="F1153" s="75"/>
      <c r="K1153" s="13"/>
    </row>
    <row r="1154" spans="6:11" x14ac:dyDescent="0.3">
      <c r="F1154" s="75"/>
      <c r="K1154" s="13"/>
    </row>
    <row r="1155" spans="6:11" x14ac:dyDescent="0.3">
      <c r="F1155" s="75"/>
      <c r="K1155" s="13"/>
    </row>
    <row r="1156" spans="6:11" x14ac:dyDescent="0.3">
      <c r="F1156" s="75"/>
      <c r="K1156" s="13"/>
    </row>
    <row r="1157" spans="6:11" x14ac:dyDescent="0.3">
      <c r="F1157" s="75"/>
      <c r="K1157" s="13"/>
    </row>
    <row r="1158" spans="6:11" x14ac:dyDescent="0.3">
      <c r="F1158" s="75"/>
      <c r="K1158" s="13"/>
    </row>
    <row r="1159" spans="6:11" x14ac:dyDescent="0.3">
      <c r="F1159" s="75"/>
      <c r="K1159" s="13"/>
    </row>
    <row r="1160" spans="6:11" x14ac:dyDescent="0.3">
      <c r="F1160" s="75"/>
      <c r="K1160" s="13"/>
    </row>
    <row r="1161" spans="6:11" x14ac:dyDescent="0.3">
      <c r="F1161" s="75"/>
      <c r="K1161" s="13"/>
    </row>
    <row r="1162" spans="6:11" x14ac:dyDescent="0.3">
      <c r="F1162" s="75"/>
      <c r="K1162" s="13"/>
    </row>
    <row r="1163" spans="6:11" x14ac:dyDescent="0.3">
      <c r="F1163" s="75"/>
      <c r="K1163" s="13"/>
    </row>
    <row r="1164" spans="6:11" x14ac:dyDescent="0.3">
      <c r="F1164" s="75"/>
      <c r="K1164" s="13"/>
    </row>
    <row r="1165" spans="6:11" x14ac:dyDescent="0.3">
      <c r="F1165" s="75"/>
      <c r="K1165" s="13"/>
    </row>
    <row r="1166" spans="6:11" x14ac:dyDescent="0.3">
      <c r="F1166" s="75"/>
      <c r="K1166" s="13"/>
    </row>
    <row r="1167" spans="6:11" x14ac:dyDescent="0.3">
      <c r="F1167" s="75"/>
      <c r="K1167" s="13"/>
    </row>
    <row r="1168" spans="6:11" x14ac:dyDescent="0.3">
      <c r="F1168" s="75"/>
      <c r="K1168" s="13"/>
    </row>
    <row r="1169" spans="6:11" x14ac:dyDescent="0.3">
      <c r="F1169" s="75"/>
      <c r="K1169" s="13"/>
    </row>
    <row r="1170" spans="6:11" x14ac:dyDescent="0.3">
      <c r="F1170" s="75"/>
      <c r="K1170" s="13"/>
    </row>
    <row r="1171" spans="6:11" x14ac:dyDescent="0.3">
      <c r="F1171" s="75"/>
      <c r="K1171" s="13"/>
    </row>
    <row r="1172" spans="6:11" x14ac:dyDescent="0.3">
      <c r="F1172" s="75"/>
      <c r="K1172" s="13"/>
    </row>
    <row r="1173" spans="6:11" x14ac:dyDescent="0.3">
      <c r="F1173" s="75"/>
      <c r="K1173" s="13"/>
    </row>
    <row r="1174" spans="6:11" x14ac:dyDescent="0.3">
      <c r="F1174" s="75"/>
      <c r="K1174" s="13"/>
    </row>
    <row r="1175" spans="6:11" x14ac:dyDescent="0.3">
      <c r="F1175" s="75"/>
      <c r="K1175" s="13"/>
    </row>
    <row r="1176" spans="6:11" x14ac:dyDescent="0.3">
      <c r="F1176" s="75"/>
      <c r="K1176" s="13"/>
    </row>
    <row r="1177" spans="6:11" x14ac:dyDescent="0.3">
      <c r="F1177" s="75"/>
      <c r="K1177" s="13"/>
    </row>
    <row r="1178" spans="6:11" x14ac:dyDescent="0.3">
      <c r="F1178" s="75"/>
      <c r="K1178" s="13"/>
    </row>
    <row r="1179" spans="6:11" x14ac:dyDescent="0.3">
      <c r="F1179" s="75"/>
      <c r="K1179" s="13"/>
    </row>
    <row r="1180" spans="6:11" x14ac:dyDescent="0.3">
      <c r="F1180" s="75"/>
      <c r="K1180" s="13"/>
    </row>
    <row r="1181" spans="6:11" x14ac:dyDescent="0.3">
      <c r="F1181" s="75"/>
      <c r="K1181" s="13"/>
    </row>
    <row r="1182" spans="6:11" x14ac:dyDescent="0.3">
      <c r="F1182" s="75"/>
      <c r="K1182" s="13"/>
    </row>
    <row r="1183" spans="6:11" x14ac:dyDescent="0.3">
      <c r="F1183" s="75"/>
      <c r="K1183" s="13"/>
    </row>
    <row r="1184" spans="6:11" x14ac:dyDescent="0.3">
      <c r="F1184" s="75"/>
      <c r="K1184" s="13"/>
    </row>
    <row r="1185" spans="6:11" x14ac:dyDescent="0.3">
      <c r="F1185" s="75"/>
      <c r="K1185" s="13"/>
    </row>
    <row r="1186" spans="6:11" x14ac:dyDescent="0.3">
      <c r="F1186" s="75"/>
      <c r="K1186" s="13"/>
    </row>
    <row r="1187" spans="6:11" x14ac:dyDescent="0.3">
      <c r="F1187" s="75"/>
      <c r="K1187" s="13"/>
    </row>
    <row r="1188" spans="6:11" x14ac:dyDescent="0.3">
      <c r="F1188" s="75"/>
      <c r="K1188" s="13"/>
    </row>
    <row r="1189" spans="6:11" x14ac:dyDescent="0.3">
      <c r="F1189" s="75"/>
      <c r="K1189" s="13"/>
    </row>
    <row r="1190" spans="6:11" x14ac:dyDescent="0.3">
      <c r="F1190" s="75"/>
      <c r="K1190" s="13"/>
    </row>
    <row r="1191" spans="6:11" x14ac:dyDescent="0.3">
      <c r="F1191" s="75"/>
      <c r="K1191" s="13"/>
    </row>
    <row r="1192" spans="6:11" x14ac:dyDescent="0.3">
      <c r="F1192" s="75"/>
      <c r="K1192" s="13"/>
    </row>
    <row r="1193" spans="6:11" x14ac:dyDescent="0.3">
      <c r="F1193" s="75"/>
      <c r="K1193" s="13"/>
    </row>
    <row r="1194" spans="6:11" x14ac:dyDescent="0.3">
      <c r="F1194" s="75"/>
      <c r="K1194" s="13"/>
    </row>
    <row r="1195" spans="6:11" x14ac:dyDescent="0.3">
      <c r="F1195" s="75"/>
      <c r="K1195" s="13"/>
    </row>
    <row r="1196" spans="6:11" x14ac:dyDescent="0.3">
      <c r="F1196" s="75"/>
      <c r="K1196" s="13"/>
    </row>
    <row r="1197" spans="6:11" x14ac:dyDescent="0.3">
      <c r="F1197" s="75"/>
      <c r="K1197" s="13"/>
    </row>
    <row r="1198" spans="6:11" x14ac:dyDescent="0.3">
      <c r="F1198" s="75"/>
      <c r="K1198" s="13"/>
    </row>
    <row r="1199" spans="6:11" x14ac:dyDescent="0.3">
      <c r="F1199" s="75"/>
      <c r="K1199" s="13"/>
    </row>
    <row r="1200" spans="6:11" x14ac:dyDescent="0.3">
      <c r="F1200" s="75"/>
      <c r="K1200" s="13"/>
    </row>
    <row r="1201" spans="6:11" x14ac:dyDescent="0.3">
      <c r="F1201" s="75"/>
      <c r="K1201" s="13"/>
    </row>
    <row r="1202" spans="6:11" x14ac:dyDescent="0.3">
      <c r="F1202" s="75"/>
      <c r="K1202" s="13"/>
    </row>
    <row r="1203" spans="6:11" x14ac:dyDescent="0.3">
      <c r="F1203" s="75"/>
      <c r="K1203" s="13"/>
    </row>
    <row r="1204" spans="6:11" x14ac:dyDescent="0.3">
      <c r="F1204" s="75"/>
      <c r="K1204" s="13"/>
    </row>
    <row r="1205" spans="6:11" x14ac:dyDescent="0.3">
      <c r="F1205" s="75"/>
      <c r="K1205" s="13"/>
    </row>
    <row r="1206" spans="6:11" x14ac:dyDescent="0.3">
      <c r="F1206" s="75"/>
      <c r="K1206" s="13"/>
    </row>
    <row r="1207" spans="6:11" x14ac:dyDescent="0.3">
      <c r="F1207" s="75"/>
      <c r="K1207" s="13"/>
    </row>
    <row r="1208" spans="6:11" x14ac:dyDescent="0.3">
      <c r="F1208" s="75"/>
      <c r="K1208" s="13"/>
    </row>
    <row r="1209" spans="6:11" x14ac:dyDescent="0.3">
      <c r="F1209" s="75"/>
      <c r="K1209" s="13"/>
    </row>
    <row r="1210" spans="6:11" x14ac:dyDescent="0.3">
      <c r="F1210" s="75"/>
      <c r="K1210" s="13"/>
    </row>
    <row r="1211" spans="6:11" x14ac:dyDescent="0.3">
      <c r="F1211" s="75"/>
      <c r="K1211" s="13"/>
    </row>
    <row r="1212" spans="6:11" x14ac:dyDescent="0.3">
      <c r="F1212" s="75"/>
      <c r="K1212" s="13"/>
    </row>
    <row r="1213" spans="6:11" x14ac:dyDescent="0.3">
      <c r="F1213" s="75"/>
      <c r="K1213" s="13"/>
    </row>
    <row r="1214" spans="6:11" x14ac:dyDescent="0.3">
      <c r="F1214" s="75"/>
      <c r="K1214" s="13"/>
    </row>
    <row r="1215" spans="6:11" x14ac:dyDescent="0.3">
      <c r="F1215" s="75"/>
      <c r="K1215" s="13"/>
    </row>
    <row r="1216" spans="6:11" x14ac:dyDescent="0.3">
      <c r="F1216" s="75"/>
      <c r="K1216" s="13"/>
    </row>
    <row r="1217" spans="6:11" x14ac:dyDescent="0.3">
      <c r="F1217" s="75"/>
      <c r="K1217" s="13"/>
    </row>
    <row r="1218" spans="6:11" x14ac:dyDescent="0.3">
      <c r="F1218" s="75"/>
      <c r="K1218" s="13"/>
    </row>
    <row r="1219" spans="6:11" x14ac:dyDescent="0.3">
      <c r="F1219" s="75"/>
      <c r="K1219" s="13"/>
    </row>
    <row r="1220" spans="6:11" x14ac:dyDescent="0.3">
      <c r="F1220" s="75"/>
      <c r="K1220" s="13"/>
    </row>
    <row r="1221" spans="6:11" x14ac:dyDescent="0.3">
      <c r="F1221" s="75"/>
      <c r="K1221" s="13"/>
    </row>
    <row r="1222" spans="6:11" x14ac:dyDescent="0.3">
      <c r="F1222" s="75"/>
      <c r="K1222" s="13"/>
    </row>
    <row r="1223" spans="6:11" x14ac:dyDescent="0.3">
      <c r="F1223" s="75"/>
      <c r="K1223" s="13"/>
    </row>
    <row r="1224" spans="6:11" x14ac:dyDescent="0.3">
      <c r="F1224" s="75"/>
      <c r="K1224" s="13"/>
    </row>
    <row r="1225" spans="6:11" x14ac:dyDescent="0.3">
      <c r="F1225" s="75"/>
      <c r="K1225" s="13"/>
    </row>
    <row r="1226" spans="6:11" x14ac:dyDescent="0.3">
      <c r="F1226" s="75"/>
      <c r="K1226" s="13"/>
    </row>
    <row r="1227" spans="6:11" x14ac:dyDescent="0.3">
      <c r="F1227" s="75"/>
      <c r="K1227" s="13"/>
    </row>
    <row r="1228" spans="6:11" x14ac:dyDescent="0.3">
      <c r="F1228" s="75"/>
      <c r="K1228" s="13"/>
    </row>
    <row r="1229" spans="6:11" x14ac:dyDescent="0.3">
      <c r="F1229" s="75"/>
      <c r="K1229" s="13"/>
    </row>
    <row r="1230" spans="6:11" x14ac:dyDescent="0.3">
      <c r="F1230" s="75"/>
      <c r="K1230" s="13"/>
    </row>
    <row r="1231" spans="6:11" x14ac:dyDescent="0.3">
      <c r="F1231" s="75"/>
      <c r="K1231" s="13"/>
    </row>
    <row r="1232" spans="6:11" x14ac:dyDescent="0.3">
      <c r="F1232" s="75"/>
      <c r="K1232" s="13"/>
    </row>
    <row r="1233" spans="6:11" x14ac:dyDescent="0.3">
      <c r="F1233" s="75"/>
      <c r="K1233" s="13"/>
    </row>
    <row r="1234" spans="6:11" x14ac:dyDescent="0.3">
      <c r="F1234" s="75"/>
      <c r="K1234" s="13"/>
    </row>
    <row r="1235" spans="6:11" x14ac:dyDescent="0.3">
      <c r="F1235" s="75"/>
      <c r="K1235" s="13"/>
    </row>
    <row r="1236" spans="6:11" x14ac:dyDescent="0.3">
      <c r="F1236" s="75"/>
      <c r="K1236" s="13"/>
    </row>
    <row r="1237" spans="6:11" x14ac:dyDescent="0.3">
      <c r="F1237" s="75"/>
      <c r="K1237" s="13"/>
    </row>
    <row r="1238" spans="6:11" x14ac:dyDescent="0.3">
      <c r="F1238" s="75"/>
      <c r="K1238" s="13"/>
    </row>
    <row r="1239" spans="6:11" x14ac:dyDescent="0.3">
      <c r="F1239" s="75"/>
      <c r="K1239" s="13"/>
    </row>
    <row r="1240" spans="6:11" x14ac:dyDescent="0.3">
      <c r="F1240" s="75"/>
      <c r="K1240" s="13"/>
    </row>
    <row r="1241" spans="6:11" x14ac:dyDescent="0.3">
      <c r="F1241" s="75"/>
      <c r="K1241" s="13"/>
    </row>
    <row r="1242" spans="6:11" x14ac:dyDescent="0.3">
      <c r="F1242" s="75"/>
      <c r="K1242" s="13"/>
    </row>
    <row r="1243" spans="6:11" x14ac:dyDescent="0.3">
      <c r="F1243" s="75"/>
      <c r="K1243" s="13"/>
    </row>
    <row r="1244" spans="6:11" x14ac:dyDescent="0.3">
      <c r="F1244" s="75"/>
      <c r="K1244" s="13"/>
    </row>
    <row r="1245" spans="6:11" x14ac:dyDescent="0.3">
      <c r="F1245" s="75"/>
      <c r="K1245" s="13"/>
    </row>
    <row r="1246" spans="6:11" x14ac:dyDescent="0.3">
      <c r="F1246" s="75"/>
      <c r="K1246" s="13"/>
    </row>
    <row r="1247" spans="6:11" x14ac:dyDescent="0.3">
      <c r="F1247" s="75"/>
      <c r="K1247" s="13"/>
    </row>
    <row r="1248" spans="6:11" x14ac:dyDescent="0.3">
      <c r="F1248" s="75"/>
      <c r="K1248" s="13"/>
    </row>
    <row r="1249" spans="6:11" x14ac:dyDescent="0.3">
      <c r="F1249" s="75"/>
      <c r="K1249" s="13"/>
    </row>
    <row r="1250" spans="6:11" x14ac:dyDescent="0.3">
      <c r="F1250" s="75"/>
      <c r="K1250" s="13"/>
    </row>
    <row r="1251" spans="6:11" x14ac:dyDescent="0.3">
      <c r="F1251" s="75"/>
      <c r="K1251" s="13"/>
    </row>
    <row r="1252" spans="6:11" x14ac:dyDescent="0.3">
      <c r="F1252" s="75"/>
      <c r="K1252" s="13"/>
    </row>
    <row r="1253" spans="6:11" x14ac:dyDescent="0.3">
      <c r="F1253" s="75"/>
      <c r="K1253" s="13"/>
    </row>
    <row r="1254" spans="6:11" x14ac:dyDescent="0.3">
      <c r="F1254" s="75"/>
      <c r="K1254" s="13"/>
    </row>
    <row r="1255" spans="6:11" x14ac:dyDescent="0.3">
      <c r="F1255" s="75"/>
      <c r="K1255" s="13"/>
    </row>
    <row r="1256" spans="6:11" x14ac:dyDescent="0.3">
      <c r="F1256" s="75"/>
      <c r="K1256" s="13"/>
    </row>
    <row r="1257" spans="6:11" x14ac:dyDescent="0.3">
      <c r="F1257" s="75"/>
      <c r="K1257" s="13"/>
    </row>
    <row r="1258" spans="6:11" x14ac:dyDescent="0.3">
      <c r="F1258" s="75"/>
      <c r="K1258" s="13"/>
    </row>
    <row r="1259" spans="6:11" x14ac:dyDescent="0.3">
      <c r="F1259" s="75"/>
      <c r="K1259" s="13"/>
    </row>
    <row r="1260" spans="6:11" x14ac:dyDescent="0.3">
      <c r="F1260" s="75"/>
      <c r="K1260" s="13"/>
    </row>
    <row r="1261" spans="6:11" x14ac:dyDescent="0.3">
      <c r="F1261" s="75"/>
      <c r="K1261" s="13"/>
    </row>
    <row r="1262" spans="6:11" x14ac:dyDescent="0.3">
      <c r="F1262" s="75"/>
      <c r="K1262" s="13"/>
    </row>
    <row r="1263" spans="6:11" x14ac:dyDescent="0.3">
      <c r="F1263" s="75"/>
      <c r="K1263" s="13"/>
    </row>
    <row r="1264" spans="6:11" x14ac:dyDescent="0.3">
      <c r="F1264" s="75"/>
      <c r="K1264" s="13"/>
    </row>
    <row r="1265" spans="6:11" x14ac:dyDescent="0.3">
      <c r="F1265" s="75"/>
      <c r="K1265" s="13"/>
    </row>
    <row r="1266" spans="6:11" x14ac:dyDescent="0.3">
      <c r="F1266" s="75"/>
      <c r="K1266" s="13"/>
    </row>
    <row r="1267" spans="6:11" x14ac:dyDescent="0.3">
      <c r="F1267" s="75"/>
      <c r="K1267" s="13"/>
    </row>
    <row r="1268" spans="6:11" x14ac:dyDescent="0.3">
      <c r="F1268" s="75"/>
      <c r="K1268" s="13"/>
    </row>
    <row r="1269" spans="6:11" x14ac:dyDescent="0.3">
      <c r="F1269" s="75"/>
      <c r="K1269" s="13"/>
    </row>
    <row r="1270" spans="6:11" x14ac:dyDescent="0.3">
      <c r="F1270" s="75"/>
      <c r="K1270" s="13"/>
    </row>
    <row r="1271" spans="6:11" x14ac:dyDescent="0.3">
      <c r="F1271" s="75"/>
      <c r="K1271" s="13"/>
    </row>
    <row r="1272" spans="6:11" x14ac:dyDescent="0.3">
      <c r="F1272" s="75"/>
      <c r="K1272" s="13"/>
    </row>
    <row r="1273" spans="6:11" x14ac:dyDescent="0.3">
      <c r="F1273" s="75"/>
      <c r="K1273" s="13"/>
    </row>
    <row r="1274" spans="6:11" x14ac:dyDescent="0.3">
      <c r="F1274" s="75"/>
      <c r="K1274" s="13"/>
    </row>
    <row r="1275" spans="6:11" x14ac:dyDescent="0.3">
      <c r="F1275" s="75"/>
      <c r="K1275" s="13"/>
    </row>
    <row r="1276" spans="6:11" x14ac:dyDescent="0.3">
      <c r="F1276" s="75"/>
      <c r="K1276" s="13"/>
    </row>
    <row r="1277" spans="6:11" x14ac:dyDescent="0.3">
      <c r="F1277" s="75"/>
      <c r="K1277" s="13"/>
    </row>
    <row r="1278" spans="6:11" x14ac:dyDescent="0.3">
      <c r="F1278" s="75"/>
      <c r="K1278" s="13"/>
    </row>
    <row r="1279" spans="6:11" x14ac:dyDescent="0.3">
      <c r="F1279" s="75"/>
      <c r="K1279" s="13"/>
    </row>
    <row r="1280" spans="6:11" x14ac:dyDescent="0.3">
      <c r="F1280" s="75"/>
      <c r="K1280" s="13"/>
    </row>
    <row r="1281" spans="6:11" x14ac:dyDescent="0.3">
      <c r="F1281" s="75"/>
      <c r="K1281" s="13"/>
    </row>
    <row r="1282" spans="6:11" x14ac:dyDescent="0.3">
      <c r="F1282" s="75"/>
      <c r="K1282" s="13"/>
    </row>
    <row r="1283" spans="6:11" x14ac:dyDescent="0.3">
      <c r="F1283" s="75"/>
      <c r="K1283" s="13"/>
    </row>
    <row r="1284" spans="6:11" x14ac:dyDescent="0.3">
      <c r="F1284" s="75"/>
      <c r="K1284" s="13"/>
    </row>
    <row r="1285" spans="6:11" x14ac:dyDescent="0.3">
      <c r="F1285" s="75"/>
      <c r="K1285" s="13"/>
    </row>
    <row r="1286" spans="6:11" x14ac:dyDescent="0.3">
      <c r="F1286" s="75"/>
      <c r="K1286" s="13"/>
    </row>
    <row r="1287" spans="6:11" x14ac:dyDescent="0.3">
      <c r="F1287" s="75"/>
      <c r="K1287" s="13"/>
    </row>
    <row r="1288" spans="6:11" x14ac:dyDescent="0.3">
      <c r="F1288" s="75"/>
      <c r="K1288" s="13"/>
    </row>
    <row r="1289" spans="6:11" x14ac:dyDescent="0.3">
      <c r="F1289" s="75"/>
      <c r="K1289" s="13"/>
    </row>
    <row r="1290" spans="6:11" x14ac:dyDescent="0.3">
      <c r="F1290" s="75"/>
      <c r="K1290" s="13"/>
    </row>
    <row r="1291" spans="6:11" x14ac:dyDescent="0.3">
      <c r="F1291" s="75"/>
      <c r="K1291" s="13"/>
    </row>
    <row r="1292" spans="6:11" x14ac:dyDescent="0.3">
      <c r="F1292" s="75"/>
      <c r="K1292" s="13"/>
    </row>
    <row r="1293" spans="6:11" x14ac:dyDescent="0.3">
      <c r="F1293" s="75"/>
      <c r="K1293" s="13"/>
    </row>
    <row r="1294" spans="6:11" x14ac:dyDescent="0.3">
      <c r="F1294" s="75"/>
      <c r="K1294" s="13"/>
    </row>
    <row r="1295" spans="6:11" x14ac:dyDescent="0.3">
      <c r="F1295" s="75"/>
      <c r="K1295" s="13"/>
    </row>
    <row r="1296" spans="6:11" x14ac:dyDescent="0.3">
      <c r="F1296" s="75"/>
      <c r="K1296" s="13"/>
    </row>
    <row r="1297" spans="6:11" x14ac:dyDescent="0.3">
      <c r="F1297" s="75"/>
      <c r="K1297" s="13"/>
    </row>
    <row r="1298" spans="6:11" x14ac:dyDescent="0.3">
      <c r="F1298" s="75"/>
      <c r="K1298" s="13"/>
    </row>
    <row r="1299" spans="6:11" x14ac:dyDescent="0.3">
      <c r="F1299" s="75"/>
      <c r="K1299" s="13"/>
    </row>
    <row r="1300" spans="6:11" x14ac:dyDescent="0.3">
      <c r="F1300" s="75"/>
      <c r="K1300" s="13"/>
    </row>
    <row r="1301" spans="6:11" x14ac:dyDescent="0.3">
      <c r="F1301" s="75"/>
      <c r="K1301" s="13"/>
    </row>
    <row r="1302" spans="6:11" x14ac:dyDescent="0.3">
      <c r="F1302" s="75"/>
      <c r="K1302" s="13"/>
    </row>
    <row r="1303" spans="6:11" x14ac:dyDescent="0.3">
      <c r="F1303" s="75"/>
      <c r="K1303" s="13"/>
    </row>
    <row r="1304" spans="6:11" x14ac:dyDescent="0.3">
      <c r="F1304" s="75"/>
      <c r="K1304" s="13"/>
    </row>
    <row r="1305" spans="6:11" x14ac:dyDescent="0.3">
      <c r="F1305" s="75"/>
      <c r="K1305" s="13"/>
    </row>
    <row r="1306" spans="6:11" x14ac:dyDescent="0.3">
      <c r="F1306" s="75"/>
      <c r="K1306" s="13"/>
    </row>
    <row r="1307" spans="6:11" x14ac:dyDescent="0.3">
      <c r="F1307" s="75"/>
      <c r="K1307" s="13"/>
    </row>
    <row r="1308" spans="6:11" x14ac:dyDescent="0.3">
      <c r="F1308" s="75"/>
      <c r="K1308" s="13"/>
    </row>
    <row r="1309" spans="6:11" x14ac:dyDescent="0.3">
      <c r="F1309" s="75"/>
      <c r="K1309" s="13"/>
    </row>
    <row r="1310" spans="6:11" x14ac:dyDescent="0.3">
      <c r="F1310" s="75"/>
      <c r="K1310" s="13"/>
    </row>
    <row r="1311" spans="6:11" x14ac:dyDescent="0.3">
      <c r="F1311" s="75"/>
      <c r="K1311" s="13"/>
    </row>
    <row r="1312" spans="6:11" x14ac:dyDescent="0.3">
      <c r="F1312" s="75"/>
      <c r="K1312" s="13"/>
    </row>
    <row r="1313" spans="6:11" x14ac:dyDescent="0.3">
      <c r="F1313" s="75"/>
      <c r="K1313" s="13"/>
    </row>
    <row r="1314" spans="6:11" x14ac:dyDescent="0.3">
      <c r="F1314" s="75"/>
      <c r="K1314" s="13"/>
    </row>
    <row r="1315" spans="6:11" x14ac:dyDescent="0.3">
      <c r="F1315" s="75"/>
      <c r="K1315" s="13"/>
    </row>
    <row r="1316" spans="6:11" x14ac:dyDescent="0.3">
      <c r="F1316" s="75"/>
      <c r="K1316" s="13"/>
    </row>
    <row r="1317" spans="6:11" x14ac:dyDescent="0.3">
      <c r="F1317" s="75"/>
      <c r="K1317" s="13"/>
    </row>
    <row r="1318" spans="6:11" x14ac:dyDescent="0.3">
      <c r="F1318" s="75"/>
      <c r="K1318" s="13"/>
    </row>
    <row r="1319" spans="6:11" x14ac:dyDescent="0.3">
      <c r="F1319" s="75"/>
      <c r="K1319" s="13"/>
    </row>
    <row r="1320" spans="6:11" x14ac:dyDescent="0.3">
      <c r="F1320" s="75"/>
      <c r="K1320" s="13"/>
    </row>
    <row r="1321" spans="6:11" x14ac:dyDescent="0.3">
      <c r="F1321" s="75"/>
      <c r="K1321" s="13"/>
    </row>
    <row r="1322" spans="6:11" x14ac:dyDescent="0.3">
      <c r="F1322" s="75"/>
      <c r="K1322" s="13"/>
    </row>
    <row r="1323" spans="6:11" x14ac:dyDescent="0.3">
      <c r="F1323" s="75"/>
      <c r="K1323" s="13"/>
    </row>
    <row r="1324" spans="6:11" x14ac:dyDescent="0.3">
      <c r="F1324" s="75"/>
      <c r="K1324" s="13"/>
    </row>
    <row r="1325" spans="6:11" x14ac:dyDescent="0.3">
      <c r="F1325" s="75"/>
      <c r="K1325" s="13"/>
    </row>
    <row r="1326" spans="6:11" x14ac:dyDescent="0.3">
      <c r="F1326" s="75"/>
      <c r="K1326" s="13"/>
    </row>
    <row r="1327" spans="6:11" x14ac:dyDescent="0.3">
      <c r="F1327" s="75"/>
      <c r="K1327" s="13"/>
    </row>
    <row r="1328" spans="6:11" x14ac:dyDescent="0.3">
      <c r="F1328" s="75"/>
      <c r="K1328" s="13"/>
    </row>
    <row r="1329" spans="6:11" x14ac:dyDescent="0.3">
      <c r="F1329" s="75"/>
      <c r="K1329" s="13"/>
    </row>
    <row r="1330" spans="6:11" x14ac:dyDescent="0.3">
      <c r="F1330" s="75"/>
      <c r="K1330" s="13"/>
    </row>
    <row r="1331" spans="6:11" x14ac:dyDescent="0.3">
      <c r="F1331" s="75"/>
      <c r="K1331" s="13"/>
    </row>
    <row r="1332" spans="6:11" x14ac:dyDescent="0.3">
      <c r="F1332" s="75"/>
      <c r="K1332" s="13"/>
    </row>
    <row r="1333" spans="6:11" x14ac:dyDescent="0.3">
      <c r="F1333" s="75"/>
      <c r="K1333" s="13"/>
    </row>
    <row r="1334" spans="6:11" x14ac:dyDescent="0.3">
      <c r="F1334" s="75"/>
      <c r="K1334" s="13"/>
    </row>
    <row r="1335" spans="6:11" x14ac:dyDescent="0.3">
      <c r="F1335" s="75"/>
      <c r="K1335" s="13"/>
    </row>
    <row r="1336" spans="6:11" x14ac:dyDescent="0.3">
      <c r="F1336" s="75"/>
      <c r="K1336" s="13"/>
    </row>
    <row r="1337" spans="6:11" x14ac:dyDescent="0.3">
      <c r="F1337" s="75"/>
      <c r="K1337" s="13"/>
    </row>
    <row r="1338" spans="6:11" x14ac:dyDescent="0.3">
      <c r="F1338" s="75"/>
      <c r="K1338" s="13"/>
    </row>
    <row r="1339" spans="6:11" x14ac:dyDescent="0.3">
      <c r="F1339" s="75"/>
      <c r="K1339" s="13"/>
    </row>
    <row r="1340" spans="6:11" x14ac:dyDescent="0.3">
      <c r="F1340" s="75"/>
      <c r="K1340" s="13"/>
    </row>
    <row r="1341" spans="6:11" x14ac:dyDescent="0.3">
      <c r="F1341" s="75"/>
      <c r="K1341" s="13"/>
    </row>
    <row r="1342" spans="6:11" x14ac:dyDescent="0.3">
      <c r="F1342" s="75"/>
      <c r="K1342" s="13"/>
    </row>
    <row r="1343" spans="6:11" x14ac:dyDescent="0.3">
      <c r="F1343" s="75"/>
      <c r="K1343" s="13"/>
    </row>
    <row r="1344" spans="6:11" x14ac:dyDescent="0.3">
      <c r="F1344" s="75"/>
      <c r="K1344" s="13"/>
    </row>
    <row r="1345" spans="6:11" x14ac:dyDescent="0.3">
      <c r="F1345" s="75"/>
      <c r="K1345" s="13"/>
    </row>
    <row r="1346" spans="6:11" x14ac:dyDescent="0.3">
      <c r="F1346" s="75"/>
      <c r="K1346" s="13"/>
    </row>
    <row r="1347" spans="6:11" x14ac:dyDescent="0.3">
      <c r="F1347" s="75"/>
      <c r="K1347" s="13"/>
    </row>
    <row r="1348" spans="6:11" x14ac:dyDescent="0.3">
      <c r="F1348" s="75"/>
      <c r="K1348" s="13"/>
    </row>
    <row r="1349" spans="6:11" x14ac:dyDescent="0.3">
      <c r="F1349" s="75"/>
      <c r="K1349" s="13"/>
    </row>
    <row r="1350" spans="6:11" x14ac:dyDescent="0.3">
      <c r="F1350" s="75"/>
      <c r="K1350" s="13"/>
    </row>
    <row r="1351" spans="6:11" x14ac:dyDescent="0.3">
      <c r="F1351" s="75"/>
      <c r="K1351" s="13"/>
    </row>
    <row r="1352" spans="6:11" x14ac:dyDescent="0.3">
      <c r="F1352" s="75"/>
      <c r="K1352" s="13"/>
    </row>
    <row r="1353" spans="6:11" x14ac:dyDescent="0.3">
      <c r="F1353" s="75"/>
      <c r="K1353" s="13"/>
    </row>
    <row r="1354" spans="6:11" x14ac:dyDescent="0.3">
      <c r="F1354" s="75"/>
      <c r="K1354" s="13"/>
    </row>
    <row r="1355" spans="6:11" x14ac:dyDescent="0.3">
      <c r="F1355" s="75"/>
      <c r="K1355" s="13"/>
    </row>
    <row r="1356" spans="6:11" x14ac:dyDescent="0.3">
      <c r="F1356" s="75"/>
      <c r="K1356" s="13"/>
    </row>
    <row r="1357" spans="6:11" x14ac:dyDescent="0.3">
      <c r="F1357" s="75"/>
      <c r="K1357" s="13"/>
    </row>
    <row r="1358" spans="6:11" x14ac:dyDescent="0.3">
      <c r="F1358" s="75"/>
      <c r="K1358" s="13"/>
    </row>
    <row r="1359" spans="6:11" x14ac:dyDescent="0.3">
      <c r="F1359" s="75"/>
      <c r="K1359" s="13"/>
    </row>
    <row r="1360" spans="6:11" x14ac:dyDescent="0.3">
      <c r="F1360" s="75"/>
      <c r="K1360" s="13"/>
    </row>
    <row r="1361" spans="6:11" x14ac:dyDescent="0.3">
      <c r="F1361" s="75"/>
      <c r="K1361" s="13"/>
    </row>
    <row r="1362" spans="6:11" x14ac:dyDescent="0.3">
      <c r="F1362" s="75"/>
      <c r="K1362" s="13"/>
    </row>
    <row r="1363" spans="6:11" x14ac:dyDescent="0.3">
      <c r="F1363" s="75"/>
      <c r="K1363" s="13"/>
    </row>
    <row r="1364" spans="6:11" x14ac:dyDescent="0.3">
      <c r="F1364" s="75"/>
      <c r="K1364" s="13"/>
    </row>
    <row r="1365" spans="6:11" x14ac:dyDescent="0.3">
      <c r="F1365" s="75"/>
      <c r="K1365" s="13"/>
    </row>
    <row r="1366" spans="6:11" x14ac:dyDescent="0.3">
      <c r="F1366" s="75"/>
      <c r="K1366" s="13"/>
    </row>
    <row r="1367" spans="6:11" x14ac:dyDescent="0.3">
      <c r="F1367" s="75"/>
      <c r="K1367" s="13"/>
    </row>
    <row r="1368" spans="6:11" x14ac:dyDescent="0.3">
      <c r="F1368" s="75"/>
      <c r="K1368" s="13"/>
    </row>
    <row r="1369" spans="6:11" x14ac:dyDescent="0.3">
      <c r="F1369" s="75"/>
      <c r="K1369" s="13"/>
    </row>
    <row r="1370" spans="6:11" x14ac:dyDescent="0.3">
      <c r="F1370" s="75"/>
      <c r="K1370" s="13"/>
    </row>
    <row r="1371" spans="6:11" x14ac:dyDescent="0.3">
      <c r="F1371" s="75"/>
      <c r="K1371" s="13"/>
    </row>
    <row r="1372" spans="6:11" x14ac:dyDescent="0.3">
      <c r="F1372" s="75"/>
      <c r="K1372" s="13"/>
    </row>
    <row r="1373" spans="6:11" x14ac:dyDescent="0.3">
      <c r="F1373" s="75"/>
      <c r="K1373" s="13"/>
    </row>
    <row r="1374" spans="6:11" x14ac:dyDescent="0.3">
      <c r="F1374" s="75"/>
      <c r="K1374" s="13"/>
    </row>
    <row r="1375" spans="6:11" x14ac:dyDescent="0.3">
      <c r="F1375" s="75"/>
      <c r="K1375" s="13"/>
    </row>
    <row r="1376" spans="6:11" x14ac:dyDescent="0.3">
      <c r="F1376" s="75"/>
      <c r="K1376" s="13"/>
    </row>
    <row r="1377" spans="6:11" x14ac:dyDescent="0.3">
      <c r="F1377" s="75"/>
      <c r="K1377" s="13"/>
    </row>
    <row r="1378" spans="6:11" x14ac:dyDescent="0.3">
      <c r="F1378" s="75"/>
      <c r="K1378" s="13"/>
    </row>
    <row r="1379" spans="6:11" x14ac:dyDescent="0.3">
      <c r="F1379" s="75"/>
      <c r="K1379" s="13"/>
    </row>
    <row r="1380" spans="6:11" x14ac:dyDescent="0.3">
      <c r="F1380" s="75"/>
      <c r="K1380" s="13"/>
    </row>
    <row r="1381" spans="6:11" x14ac:dyDescent="0.3">
      <c r="F1381" s="75"/>
      <c r="K1381" s="13"/>
    </row>
    <row r="1382" spans="6:11" x14ac:dyDescent="0.3">
      <c r="F1382" s="75"/>
      <c r="K1382" s="13"/>
    </row>
    <row r="1383" spans="6:11" x14ac:dyDescent="0.3">
      <c r="F1383" s="75"/>
      <c r="K1383" s="13"/>
    </row>
    <row r="1384" spans="6:11" x14ac:dyDescent="0.3">
      <c r="F1384" s="75"/>
      <c r="K1384" s="13"/>
    </row>
    <row r="1385" spans="6:11" x14ac:dyDescent="0.3">
      <c r="F1385" s="75"/>
      <c r="K1385" s="13"/>
    </row>
    <row r="1386" spans="6:11" x14ac:dyDescent="0.3">
      <c r="F1386" s="75"/>
      <c r="K1386" s="13"/>
    </row>
    <row r="1387" spans="6:11" x14ac:dyDescent="0.3">
      <c r="F1387" s="75"/>
      <c r="K1387" s="13"/>
    </row>
    <row r="1388" spans="6:11" x14ac:dyDescent="0.3">
      <c r="F1388" s="75"/>
      <c r="K1388" s="13"/>
    </row>
    <row r="1389" spans="6:11" x14ac:dyDescent="0.3">
      <c r="F1389" s="75"/>
      <c r="K1389" s="13"/>
    </row>
    <row r="1390" spans="6:11" x14ac:dyDescent="0.3">
      <c r="F1390" s="75"/>
      <c r="K1390" s="13"/>
    </row>
    <row r="1391" spans="6:11" x14ac:dyDescent="0.3">
      <c r="F1391" s="75"/>
      <c r="K1391" s="13"/>
    </row>
    <row r="1392" spans="6:11" x14ac:dyDescent="0.3">
      <c r="F1392" s="75"/>
      <c r="K1392" s="13"/>
    </row>
    <row r="1393" spans="6:11" x14ac:dyDescent="0.3">
      <c r="F1393" s="75"/>
      <c r="K1393" s="13"/>
    </row>
    <row r="1394" spans="6:11" x14ac:dyDescent="0.3">
      <c r="F1394" s="75"/>
      <c r="K1394" s="13"/>
    </row>
    <row r="1395" spans="6:11" x14ac:dyDescent="0.3">
      <c r="F1395" s="75"/>
      <c r="K1395" s="13"/>
    </row>
    <row r="1396" spans="6:11" x14ac:dyDescent="0.3">
      <c r="F1396" s="75"/>
      <c r="K1396" s="13"/>
    </row>
    <row r="1397" spans="6:11" x14ac:dyDescent="0.3">
      <c r="F1397" s="75"/>
      <c r="K1397" s="13"/>
    </row>
    <row r="1398" spans="6:11" x14ac:dyDescent="0.3">
      <c r="F1398" s="75"/>
      <c r="K1398" s="13"/>
    </row>
    <row r="1399" spans="6:11" x14ac:dyDescent="0.3">
      <c r="F1399" s="75"/>
      <c r="K1399" s="13"/>
    </row>
    <row r="1400" spans="6:11" x14ac:dyDescent="0.3">
      <c r="F1400" s="75"/>
      <c r="K1400" s="13"/>
    </row>
    <row r="1401" spans="6:11" x14ac:dyDescent="0.3">
      <c r="F1401" s="75"/>
      <c r="K1401" s="13"/>
    </row>
    <row r="1402" spans="6:11" x14ac:dyDescent="0.3">
      <c r="F1402" s="75"/>
      <c r="K1402" s="13"/>
    </row>
    <row r="1403" spans="6:11" x14ac:dyDescent="0.3">
      <c r="F1403" s="75"/>
      <c r="K1403" s="13"/>
    </row>
    <row r="1404" spans="6:11" x14ac:dyDescent="0.3">
      <c r="F1404" s="75"/>
      <c r="K1404" s="13"/>
    </row>
    <row r="1405" spans="6:11" x14ac:dyDescent="0.3">
      <c r="F1405" s="75"/>
      <c r="K1405" s="13"/>
    </row>
    <row r="1406" spans="6:11" x14ac:dyDescent="0.3">
      <c r="F1406" s="75"/>
      <c r="K1406" s="13"/>
    </row>
    <row r="1407" spans="6:11" x14ac:dyDescent="0.3">
      <c r="F1407" s="75"/>
      <c r="K1407" s="13"/>
    </row>
    <row r="1408" spans="6:11" x14ac:dyDescent="0.3">
      <c r="F1408" s="75"/>
      <c r="K1408" s="13"/>
    </row>
    <row r="1409" spans="6:11" x14ac:dyDescent="0.3">
      <c r="F1409" s="75"/>
      <c r="K1409" s="13"/>
    </row>
    <row r="1410" spans="6:11" x14ac:dyDescent="0.3">
      <c r="F1410" s="75"/>
      <c r="K1410" s="13"/>
    </row>
    <row r="1411" spans="6:11" x14ac:dyDescent="0.3">
      <c r="F1411" s="75"/>
      <c r="K1411" s="13"/>
    </row>
    <row r="1412" spans="6:11" x14ac:dyDescent="0.3">
      <c r="F1412" s="75"/>
      <c r="K1412" s="13"/>
    </row>
    <row r="1413" spans="6:11" x14ac:dyDescent="0.3">
      <c r="F1413" s="75"/>
      <c r="K1413" s="13"/>
    </row>
    <row r="1414" spans="6:11" x14ac:dyDescent="0.3">
      <c r="F1414" s="75"/>
      <c r="K1414" s="13"/>
    </row>
    <row r="1415" spans="6:11" x14ac:dyDescent="0.3">
      <c r="F1415" s="75"/>
      <c r="K1415" s="13"/>
    </row>
    <row r="1416" spans="6:11" x14ac:dyDescent="0.3">
      <c r="F1416" s="75"/>
      <c r="K1416" s="13"/>
    </row>
    <row r="1417" spans="6:11" x14ac:dyDescent="0.3">
      <c r="F1417" s="75"/>
      <c r="K1417" s="13"/>
    </row>
    <row r="1418" spans="6:11" x14ac:dyDescent="0.3">
      <c r="F1418" s="75"/>
      <c r="K1418" s="13"/>
    </row>
    <row r="1419" spans="6:11" x14ac:dyDescent="0.3">
      <c r="F1419" s="75"/>
      <c r="K1419" s="13"/>
    </row>
    <row r="1420" spans="6:11" x14ac:dyDescent="0.3">
      <c r="F1420" s="75"/>
      <c r="K1420" s="13"/>
    </row>
    <row r="1421" spans="6:11" x14ac:dyDescent="0.3">
      <c r="F1421" s="75"/>
      <c r="K1421" s="13"/>
    </row>
    <row r="1422" spans="6:11" x14ac:dyDescent="0.3">
      <c r="F1422" s="75"/>
      <c r="K1422" s="13"/>
    </row>
    <row r="1423" spans="6:11" x14ac:dyDescent="0.3">
      <c r="F1423" s="75"/>
      <c r="K1423" s="13"/>
    </row>
    <row r="1424" spans="6:11" x14ac:dyDescent="0.3">
      <c r="F1424" s="75"/>
      <c r="K1424" s="13"/>
    </row>
    <row r="1425" spans="6:11" x14ac:dyDescent="0.3">
      <c r="F1425" s="75"/>
      <c r="K1425" s="13"/>
    </row>
    <row r="1426" spans="6:11" x14ac:dyDescent="0.3">
      <c r="F1426" s="75"/>
      <c r="K1426" s="13"/>
    </row>
    <row r="1427" spans="6:11" x14ac:dyDescent="0.3">
      <c r="F1427" s="75"/>
      <c r="K1427" s="13"/>
    </row>
    <row r="1428" spans="6:11" x14ac:dyDescent="0.3">
      <c r="F1428" s="75"/>
      <c r="K1428" s="13"/>
    </row>
    <row r="1429" spans="6:11" x14ac:dyDescent="0.3">
      <c r="F1429" s="75"/>
      <c r="K1429" s="13"/>
    </row>
    <row r="1430" spans="6:11" x14ac:dyDescent="0.3">
      <c r="F1430" s="75"/>
      <c r="K1430" s="13"/>
    </row>
    <row r="1431" spans="6:11" x14ac:dyDescent="0.3">
      <c r="F1431" s="75"/>
      <c r="K1431" s="13"/>
    </row>
    <row r="1432" spans="6:11" x14ac:dyDescent="0.3">
      <c r="F1432" s="75"/>
      <c r="K1432" s="13"/>
    </row>
    <row r="1433" spans="6:11" x14ac:dyDescent="0.3">
      <c r="F1433" s="75"/>
      <c r="K1433" s="13"/>
    </row>
    <row r="1434" spans="6:11" x14ac:dyDescent="0.3">
      <c r="F1434" s="75"/>
      <c r="K1434" s="13"/>
    </row>
    <row r="1435" spans="6:11" x14ac:dyDescent="0.3">
      <c r="F1435" s="75"/>
      <c r="K1435" s="13"/>
    </row>
    <row r="1436" spans="6:11" x14ac:dyDescent="0.3">
      <c r="F1436" s="75"/>
      <c r="K1436" s="13"/>
    </row>
    <row r="1437" spans="6:11" x14ac:dyDescent="0.3">
      <c r="F1437" s="75"/>
      <c r="K1437" s="13"/>
    </row>
    <row r="1438" spans="6:11" x14ac:dyDescent="0.3">
      <c r="F1438" s="75"/>
      <c r="K1438" s="13"/>
    </row>
    <row r="1439" spans="6:11" x14ac:dyDescent="0.3">
      <c r="F1439" s="75"/>
      <c r="K1439" s="13"/>
    </row>
    <row r="1440" spans="6:11" x14ac:dyDescent="0.3">
      <c r="F1440" s="75"/>
      <c r="K1440" s="13"/>
    </row>
    <row r="1441" spans="6:11" x14ac:dyDescent="0.3">
      <c r="F1441" s="75"/>
      <c r="K1441" s="13"/>
    </row>
    <row r="1442" spans="6:11" x14ac:dyDescent="0.3">
      <c r="F1442" s="75"/>
      <c r="K1442" s="13"/>
    </row>
    <row r="1443" spans="6:11" x14ac:dyDescent="0.3">
      <c r="F1443" s="75"/>
      <c r="K1443" s="13"/>
    </row>
    <row r="1444" spans="6:11" x14ac:dyDescent="0.3">
      <c r="F1444" s="75"/>
      <c r="K1444" s="13"/>
    </row>
    <row r="1445" spans="6:11" x14ac:dyDescent="0.3">
      <c r="F1445" s="75"/>
      <c r="K1445" s="13"/>
    </row>
    <row r="1446" spans="6:11" x14ac:dyDescent="0.3">
      <c r="F1446" s="75"/>
      <c r="K1446" s="13"/>
    </row>
    <row r="1447" spans="6:11" x14ac:dyDescent="0.3">
      <c r="F1447" s="75"/>
      <c r="K1447" s="13"/>
    </row>
    <row r="1448" spans="6:11" x14ac:dyDescent="0.3">
      <c r="F1448" s="75"/>
      <c r="K1448" s="13"/>
    </row>
    <row r="1449" spans="6:11" x14ac:dyDescent="0.3">
      <c r="F1449" s="75"/>
      <c r="K1449" s="13"/>
    </row>
    <row r="1450" spans="6:11" x14ac:dyDescent="0.3">
      <c r="F1450" s="75"/>
      <c r="K1450" s="13"/>
    </row>
    <row r="1451" spans="6:11" x14ac:dyDescent="0.3">
      <c r="F1451" s="75"/>
      <c r="K1451" s="13"/>
    </row>
    <row r="1452" spans="6:11" x14ac:dyDescent="0.3">
      <c r="F1452" s="75"/>
      <c r="K1452" s="13"/>
    </row>
    <row r="1453" spans="6:11" x14ac:dyDescent="0.3">
      <c r="F1453" s="75"/>
      <c r="K1453" s="13"/>
    </row>
    <row r="1454" spans="6:11" x14ac:dyDescent="0.3">
      <c r="F1454" s="75"/>
      <c r="K1454" s="13"/>
    </row>
    <row r="1455" spans="6:11" x14ac:dyDescent="0.3">
      <c r="F1455" s="75"/>
      <c r="K1455" s="13"/>
    </row>
    <row r="1456" spans="6:11" x14ac:dyDescent="0.3">
      <c r="F1456" s="75"/>
      <c r="K1456" s="13"/>
    </row>
    <row r="1457" spans="6:11" x14ac:dyDescent="0.3">
      <c r="F1457" s="75"/>
      <c r="K1457" s="13"/>
    </row>
    <row r="1458" spans="6:11" x14ac:dyDescent="0.3">
      <c r="F1458" s="75"/>
      <c r="K1458" s="13"/>
    </row>
    <row r="1459" spans="6:11" x14ac:dyDescent="0.3">
      <c r="F1459" s="75"/>
      <c r="K1459" s="13"/>
    </row>
    <row r="1460" spans="6:11" x14ac:dyDescent="0.3">
      <c r="F1460" s="75"/>
      <c r="K1460" s="13"/>
    </row>
    <row r="1461" spans="6:11" x14ac:dyDescent="0.3">
      <c r="F1461" s="75"/>
      <c r="K1461" s="13"/>
    </row>
    <row r="1462" spans="6:11" x14ac:dyDescent="0.3">
      <c r="F1462" s="75"/>
      <c r="K1462" s="13"/>
    </row>
    <row r="1463" spans="6:11" x14ac:dyDescent="0.3">
      <c r="F1463" s="75"/>
      <c r="K1463" s="13"/>
    </row>
    <row r="1464" spans="6:11" x14ac:dyDescent="0.3">
      <c r="F1464" s="75"/>
      <c r="K1464" s="13"/>
    </row>
    <row r="1465" spans="6:11" x14ac:dyDescent="0.3">
      <c r="F1465" s="75"/>
      <c r="K1465" s="13"/>
    </row>
    <row r="1466" spans="6:11" x14ac:dyDescent="0.3">
      <c r="F1466" s="75"/>
      <c r="K1466" s="13"/>
    </row>
    <row r="1467" spans="6:11" x14ac:dyDescent="0.3">
      <c r="F1467" s="75"/>
      <c r="K1467" s="13"/>
    </row>
    <row r="1468" spans="6:11" x14ac:dyDescent="0.3">
      <c r="F1468" s="75"/>
      <c r="K1468" s="13"/>
    </row>
    <row r="1469" spans="6:11" x14ac:dyDescent="0.3">
      <c r="F1469" s="75"/>
      <c r="K1469" s="13"/>
    </row>
    <row r="1470" spans="6:11" x14ac:dyDescent="0.3">
      <c r="F1470" s="75"/>
      <c r="K1470" s="13"/>
    </row>
    <row r="1471" spans="6:11" x14ac:dyDescent="0.3">
      <c r="F1471" s="75"/>
      <c r="K1471" s="13"/>
    </row>
    <row r="1472" spans="6:11" x14ac:dyDescent="0.3">
      <c r="F1472" s="75"/>
      <c r="K1472" s="13"/>
    </row>
    <row r="1473" spans="6:11" x14ac:dyDescent="0.3">
      <c r="F1473" s="75"/>
      <c r="K1473" s="13"/>
    </row>
    <row r="1474" spans="6:11" x14ac:dyDescent="0.3">
      <c r="F1474" s="75"/>
      <c r="K1474" s="13"/>
    </row>
    <row r="1475" spans="6:11" x14ac:dyDescent="0.3">
      <c r="F1475" s="75"/>
      <c r="K1475" s="13"/>
    </row>
    <row r="1476" spans="6:11" x14ac:dyDescent="0.3">
      <c r="F1476" s="75"/>
      <c r="K1476" s="13"/>
    </row>
    <row r="1477" spans="6:11" x14ac:dyDescent="0.3">
      <c r="F1477" s="75"/>
      <c r="K1477" s="13"/>
    </row>
    <row r="1478" spans="6:11" x14ac:dyDescent="0.3">
      <c r="F1478" s="75"/>
      <c r="K1478" s="13"/>
    </row>
    <row r="1479" spans="6:11" x14ac:dyDescent="0.3">
      <c r="F1479" s="75"/>
      <c r="K1479" s="13"/>
    </row>
    <row r="1480" spans="6:11" x14ac:dyDescent="0.3">
      <c r="F1480" s="75"/>
      <c r="K1480" s="13"/>
    </row>
    <row r="1481" spans="6:11" x14ac:dyDescent="0.3">
      <c r="F1481" s="75"/>
      <c r="K1481" s="13"/>
    </row>
    <row r="1482" spans="6:11" x14ac:dyDescent="0.3">
      <c r="F1482" s="75"/>
      <c r="K1482" s="13"/>
    </row>
    <row r="1483" spans="6:11" x14ac:dyDescent="0.3">
      <c r="F1483" s="75"/>
      <c r="K1483" s="13"/>
    </row>
    <row r="1484" spans="6:11" x14ac:dyDescent="0.3">
      <c r="F1484" s="75"/>
      <c r="K1484" s="13"/>
    </row>
    <row r="1485" spans="6:11" x14ac:dyDescent="0.3">
      <c r="F1485" s="75"/>
      <c r="K1485" s="13"/>
    </row>
    <row r="1486" spans="6:11" x14ac:dyDescent="0.3">
      <c r="F1486" s="75"/>
      <c r="K1486" s="13"/>
    </row>
    <row r="1487" spans="6:11" x14ac:dyDescent="0.3">
      <c r="F1487" s="75"/>
      <c r="K1487" s="13"/>
    </row>
    <row r="1488" spans="6:11" x14ac:dyDescent="0.3">
      <c r="F1488" s="75"/>
      <c r="K1488" s="13"/>
    </row>
    <row r="1489" spans="6:11" x14ac:dyDescent="0.3">
      <c r="F1489" s="75"/>
      <c r="K1489" s="13"/>
    </row>
    <row r="1490" spans="6:11" x14ac:dyDescent="0.3">
      <c r="F1490" s="75"/>
      <c r="K1490" s="13"/>
    </row>
    <row r="1491" spans="6:11" x14ac:dyDescent="0.3">
      <c r="F1491" s="75"/>
      <c r="K1491" s="13"/>
    </row>
    <row r="1492" spans="6:11" x14ac:dyDescent="0.3">
      <c r="F1492" s="75"/>
      <c r="K1492" s="13"/>
    </row>
    <row r="1493" spans="6:11" x14ac:dyDescent="0.3">
      <c r="F1493" s="75"/>
      <c r="K1493" s="13"/>
    </row>
    <row r="1494" spans="6:11" x14ac:dyDescent="0.3">
      <c r="F1494" s="75"/>
      <c r="K1494" s="13"/>
    </row>
    <row r="1495" spans="6:11" x14ac:dyDescent="0.3">
      <c r="F1495" s="75"/>
      <c r="K1495" s="13"/>
    </row>
    <row r="1496" spans="6:11" x14ac:dyDescent="0.3">
      <c r="F1496" s="75"/>
      <c r="K1496" s="13"/>
    </row>
    <row r="1497" spans="6:11" x14ac:dyDescent="0.3">
      <c r="F1497" s="75"/>
      <c r="K1497" s="13"/>
    </row>
    <row r="1498" spans="6:11" x14ac:dyDescent="0.3">
      <c r="F1498" s="75"/>
      <c r="K1498" s="13"/>
    </row>
    <row r="1499" spans="6:11" x14ac:dyDescent="0.3">
      <c r="F1499" s="75"/>
      <c r="K1499" s="13"/>
    </row>
    <row r="1500" spans="6:11" x14ac:dyDescent="0.3">
      <c r="F1500" s="75"/>
      <c r="K1500" s="13"/>
    </row>
    <row r="1501" spans="6:11" x14ac:dyDescent="0.3">
      <c r="F1501" s="75"/>
      <c r="K1501" s="13"/>
    </row>
    <row r="1502" spans="6:11" x14ac:dyDescent="0.3">
      <c r="F1502" s="75"/>
      <c r="K1502" s="13"/>
    </row>
    <row r="1503" spans="6:11" x14ac:dyDescent="0.3">
      <c r="F1503" s="75"/>
      <c r="K1503" s="13"/>
    </row>
    <row r="1504" spans="6:11" x14ac:dyDescent="0.3">
      <c r="F1504" s="75"/>
      <c r="K1504" s="13"/>
    </row>
    <row r="1505" spans="6:11" x14ac:dyDescent="0.3">
      <c r="F1505" s="75"/>
      <c r="K1505" s="13"/>
    </row>
    <row r="1506" spans="6:11" x14ac:dyDescent="0.3">
      <c r="F1506" s="75"/>
      <c r="K1506" s="13"/>
    </row>
    <row r="1507" spans="6:11" x14ac:dyDescent="0.3">
      <c r="F1507" s="75"/>
      <c r="K1507" s="13"/>
    </row>
    <row r="1508" spans="6:11" x14ac:dyDescent="0.3">
      <c r="F1508" s="75"/>
      <c r="K1508" s="13"/>
    </row>
    <row r="1509" spans="6:11" x14ac:dyDescent="0.3">
      <c r="F1509" s="75"/>
      <c r="K1509" s="13"/>
    </row>
    <row r="1510" spans="6:11" x14ac:dyDescent="0.3">
      <c r="F1510" s="75"/>
      <c r="K1510" s="13"/>
    </row>
    <row r="1511" spans="6:11" x14ac:dyDescent="0.3">
      <c r="F1511" s="75"/>
      <c r="K1511" s="13"/>
    </row>
    <row r="1512" spans="6:11" x14ac:dyDescent="0.3">
      <c r="F1512" s="75"/>
      <c r="K1512" s="13"/>
    </row>
    <row r="1513" spans="6:11" x14ac:dyDescent="0.3">
      <c r="F1513" s="75"/>
      <c r="K1513" s="13"/>
    </row>
    <row r="1514" spans="6:11" x14ac:dyDescent="0.3">
      <c r="F1514" s="75"/>
      <c r="K1514" s="13"/>
    </row>
    <row r="1515" spans="6:11" x14ac:dyDescent="0.3">
      <c r="F1515" s="75"/>
      <c r="K1515" s="13"/>
    </row>
    <row r="1516" spans="6:11" x14ac:dyDescent="0.3">
      <c r="F1516" s="75"/>
      <c r="K1516" s="13"/>
    </row>
    <row r="1517" spans="6:11" x14ac:dyDescent="0.3">
      <c r="F1517" s="75"/>
      <c r="K1517" s="13"/>
    </row>
    <row r="1518" spans="6:11" x14ac:dyDescent="0.3">
      <c r="F1518" s="75"/>
      <c r="K1518" s="13"/>
    </row>
    <row r="1519" spans="6:11" x14ac:dyDescent="0.3">
      <c r="F1519" s="75"/>
      <c r="K1519" s="13"/>
    </row>
    <row r="1520" spans="6:11" x14ac:dyDescent="0.3">
      <c r="F1520" s="75"/>
      <c r="K1520" s="13"/>
    </row>
    <row r="1521" spans="6:11" x14ac:dyDescent="0.3">
      <c r="F1521" s="75"/>
      <c r="K1521" s="13"/>
    </row>
    <row r="1522" spans="6:11" x14ac:dyDescent="0.3">
      <c r="F1522" s="75"/>
      <c r="K1522" s="13"/>
    </row>
    <row r="1523" spans="6:11" x14ac:dyDescent="0.3">
      <c r="F1523" s="75"/>
      <c r="K1523" s="13"/>
    </row>
    <row r="1524" spans="6:11" x14ac:dyDescent="0.3">
      <c r="F1524" s="75"/>
      <c r="K1524" s="13"/>
    </row>
    <row r="1525" spans="6:11" x14ac:dyDescent="0.3">
      <c r="F1525" s="75"/>
      <c r="K1525" s="13"/>
    </row>
    <row r="1526" spans="6:11" x14ac:dyDescent="0.3">
      <c r="F1526" s="75"/>
      <c r="K1526" s="13"/>
    </row>
    <row r="1527" spans="6:11" x14ac:dyDescent="0.3">
      <c r="F1527" s="75"/>
      <c r="K1527" s="13"/>
    </row>
    <row r="1528" spans="6:11" x14ac:dyDescent="0.3">
      <c r="F1528" s="75"/>
      <c r="K1528" s="13"/>
    </row>
    <row r="1529" spans="6:11" x14ac:dyDescent="0.3">
      <c r="F1529" s="75"/>
      <c r="K1529" s="13"/>
    </row>
    <row r="1530" spans="6:11" x14ac:dyDescent="0.3">
      <c r="F1530" s="75"/>
      <c r="K1530" s="13"/>
    </row>
    <row r="1531" spans="6:11" x14ac:dyDescent="0.3">
      <c r="F1531" s="75"/>
      <c r="K1531" s="13"/>
    </row>
    <row r="1532" spans="6:11" x14ac:dyDescent="0.3">
      <c r="F1532" s="75"/>
      <c r="K1532" s="13"/>
    </row>
    <row r="1533" spans="6:11" x14ac:dyDescent="0.3">
      <c r="F1533" s="75"/>
      <c r="K1533" s="13"/>
    </row>
    <row r="1534" spans="6:11" x14ac:dyDescent="0.3">
      <c r="F1534" s="75"/>
      <c r="K1534" s="13"/>
    </row>
    <row r="1535" spans="6:11" x14ac:dyDescent="0.3">
      <c r="F1535" s="75"/>
      <c r="K1535" s="13"/>
    </row>
    <row r="1536" spans="6:11" x14ac:dyDescent="0.3">
      <c r="F1536" s="75"/>
      <c r="K1536" s="13"/>
    </row>
    <row r="1537" spans="6:11" x14ac:dyDescent="0.3">
      <c r="F1537" s="75"/>
      <c r="K1537" s="13"/>
    </row>
    <row r="1538" spans="6:11" x14ac:dyDescent="0.3">
      <c r="F1538" s="75"/>
      <c r="K1538" s="13"/>
    </row>
    <row r="1539" spans="6:11" x14ac:dyDescent="0.3">
      <c r="F1539" s="75"/>
      <c r="K1539" s="13"/>
    </row>
    <row r="1540" spans="6:11" x14ac:dyDescent="0.3">
      <c r="F1540" s="75"/>
      <c r="K1540" s="13"/>
    </row>
    <row r="1541" spans="6:11" x14ac:dyDescent="0.3">
      <c r="F1541" s="75"/>
      <c r="K1541" s="13"/>
    </row>
    <row r="1542" spans="6:11" x14ac:dyDescent="0.3">
      <c r="F1542" s="75"/>
      <c r="K1542" s="13"/>
    </row>
    <row r="1543" spans="6:11" x14ac:dyDescent="0.3">
      <c r="F1543" s="75"/>
      <c r="K1543" s="13"/>
    </row>
    <row r="1544" spans="6:11" x14ac:dyDescent="0.3">
      <c r="F1544" s="75"/>
      <c r="K1544" s="13"/>
    </row>
    <row r="1545" spans="6:11" x14ac:dyDescent="0.3">
      <c r="F1545" s="75"/>
      <c r="K1545" s="13"/>
    </row>
    <row r="1546" spans="6:11" x14ac:dyDescent="0.3">
      <c r="F1546" s="75"/>
      <c r="K1546" s="13"/>
    </row>
    <row r="1547" spans="6:11" x14ac:dyDescent="0.3">
      <c r="F1547" s="75"/>
      <c r="K1547" s="13"/>
    </row>
    <row r="1548" spans="6:11" x14ac:dyDescent="0.3">
      <c r="F1548" s="75"/>
      <c r="K1548" s="13"/>
    </row>
    <row r="1549" spans="6:11" x14ac:dyDescent="0.3">
      <c r="F1549" s="75"/>
      <c r="K1549" s="13"/>
    </row>
    <row r="1550" spans="6:11" x14ac:dyDescent="0.3">
      <c r="F1550" s="75"/>
      <c r="K1550" s="13"/>
    </row>
    <row r="1551" spans="6:11" x14ac:dyDescent="0.3">
      <c r="F1551" s="75"/>
      <c r="K1551" s="13"/>
    </row>
    <row r="1552" spans="6:11" x14ac:dyDescent="0.3">
      <c r="F1552" s="75"/>
      <c r="K1552" s="13"/>
    </row>
    <row r="1553" spans="6:11" x14ac:dyDescent="0.3">
      <c r="F1553" s="75"/>
      <c r="K1553" s="13"/>
    </row>
    <row r="1554" spans="6:11" x14ac:dyDescent="0.3">
      <c r="F1554" s="75"/>
      <c r="K1554" s="13"/>
    </row>
    <row r="1555" spans="6:11" x14ac:dyDescent="0.3">
      <c r="F1555" s="75"/>
      <c r="K1555" s="13"/>
    </row>
    <row r="1556" spans="6:11" x14ac:dyDescent="0.3">
      <c r="F1556" s="75"/>
      <c r="K1556" s="13"/>
    </row>
    <row r="1557" spans="6:11" x14ac:dyDescent="0.3">
      <c r="F1557" s="75"/>
      <c r="K1557" s="13"/>
    </row>
    <row r="1558" spans="6:11" x14ac:dyDescent="0.3">
      <c r="F1558" s="75"/>
      <c r="K1558" s="13"/>
    </row>
    <row r="1559" spans="6:11" x14ac:dyDescent="0.3">
      <c r="F1559" s="75"/>
      <c r="K1559" s="13"/>
    </row>
    <row r="1560" spans="6:11" x14ac:dyDescent="0.3">
      <c r="F1560" s="75"/>
      <c r="K1560" s="13"/>
    </row>
    <row r="1561" spans="6:11" x14ac:dyDescent="0.3">
      <c r="F1561" s="75"/>
      <c r="K1561" s="13"/>
    </row>
    <row r="1562" spans="6:11" x14ac:dyDescent="0.3">
      <c r="F1562" s="75"/>
      <c r="K1562" s="13"/>
    </row>
    <row r="1563" spans="6:11" x14ac:dyDescent="0.3">
      <c r="F1563" s="75"/>
      <c r="K1563" s="13"/>
    </row>
    <row r="1564" spans="6:11" x14ac:dyDescent="0.3">
      <c r="F1564" s="75"/>
      <c r="K1564" s="13"/>
    </row>
    <row r="1565" spans="6:11" x14ac:dyDescent="0.3">
      <c r="F1565" s="75"/>
      <c r="K1565" s="13"/>
    </row>
    <row r="1566" spans="6:11" x14ac:dyDescent="0.3">
      <c r="F1566" s="75"/>
      <c r="K1566" s="13"/>
    </row>
    <row r="1567" spans="6:11" x14ac:dyDescent="0.3">
      <c r="F1567" s="75"/>
      <c r="K1567" s="13"/>
    </row>
    <row r="1568" spans="6:11" x14ac:dyDescent="0.3">
      <c r="F1568" s="75"/>
      <c r="K1568" s="13"/>
    </row>
    <row r="1569" spans="6:11" x14ac:dyDescent="0.3">
      <c r="F1569" s="75"/>
      <c r="K1569" s="13"/>
    </row>
    <row r="1570" spans="6:11" x14ac:dyDescent="0.3">
      <c r="F1570" s="75"/>
      <c r="K1570" s="13"/>
    </row>
    <row r="1571" spans="6:11" x14ac:dyDescent="0.3">
      <c r="F1571" s="75"/>
      <c r="K1571" s="13"/>
    </row>
    <row r="1572" spans="6:11" x14ac:dyDescent="0.3">
      <c r="F1572" s="75"/>
      <c r="K1572" s="13"/>
    </row>
    <row r="1573" spans="6:11" x14ac:dyDescent="0.3">
      <c r="F1573" s="75"/>
      <c r="K1573" s="13"/>
    </row>
    <row r="1574" spans="6:11" x14ac:dyDescent="0.3">
      <c r="F1574" s="75"/>
      <c r="K1574" s="13"/>
    </row>
    <row r="1575" spans="6:11" x14ac:dyDescent="0.3">
      <c r="F1575" s="75"/>
      <c r="K1575" s="13"/>
    </row>
    <row r="1576" spans="6:11" x14ac:dyDescent="0.3">
      <c r="F1576" s="75"/>
      <c r="K1576" s="13"/>
    </row>
    <row r="1577" spans="6:11" x14ac:dyDescent="0.3">
      <c r="F1577" s="75"/>
      <c r="K1577" s="13"/>
    </row>
    <row r="1578" spans="6:11" x14ac:dyDescent="0.3">
      <c r="F1578" s="75"/>
      <c r="K1578" s="13"/>
    </row>
    <row r="1579" spans="6:11" x14ac:dyDescent="0.3">
      <c r="F1579" s="75"/>
      <c r="K1579" s="13"/>
    </row>
    <row r="1580" spans="6:11" x14ac:dyDescent="0.3">
      <c r="F1580" s="75"/>
      <c r="K1580" s="13"/>
    </row>
    <row r="1581" spans="6:11" x14ac:dyDescent="0.3">
      <c r="F1581" s="75"/>
      <c r="K1581" s="13"/>
    </row>
    <row r="1582" spans="6:11" x14ac:dyDescent="0.3">
      <c r="F1582" s="75"/>
      <c r="K1582" s="13"/>
    </row>
    <row r="1583" spans="6:11" x14ac:dyDescent="0.3">
      <c r="F1583" s="75"/>
      <c r="K1583" s="13"/>
    </row>
    <row r="1584" spans="6:11" x14ac:dyDescent="0.3">
      <c r="F1584" s="75"/>
      <c r="K1584" s="13"/>
    </row>
    <row r="1585" spans="6:11" x14ac:dyDescent="0.3">
      <c r="F1585" s="75"/>
      <c r="K1585" s="13"/>
    </row>
    <row r="1586" spans="6:11" x14ac:dyDescent="0.3">
      <c r="F1586" s="75"/>
      <c r="K1586" s="13"/>
    </row>
    <row r="1587" spans="6:11" x14ac:dyDescent="0.3">
      <c r="F1587" s="75"/>
      <c r="K1587" s="13"/>
    </row>
    <row r="1588" spans="6:11" x14ac:dyDescent="0.3">
      <c r="F1588" s="75"/>
      <c r="K1588" s="13"/>
    </row>
    <row r="1589" spans="6:11" x14ac:dyDescent="0.3">
      <c r="F1589" s="75"/>
      <c r="K1589" s="13"/>
    </row>
    <row r="1590" spans="6:11" x14ac:dyDescent="0.3">
      <c r="F1590" s="75"/>
      <c r="K1590" s="13"/>
    </row>
    <row r="1591" spans="6:11" x14ac:dyDescent="0.3">
      <c r="F1591" s="75"/>
      <c r="K1591" s="13"/>
    </row>
    <row r="1592" spans="6:11" x14ac:dyDescent="0.3">
      <c r="F1592" s="75"/>
      <c r="K1592" s="13"/>
    </row>
    <row r="1593" spans="6:11" x14ac:dyDescent="0.3">
      <c r="F1593" s="75"/>
      <c r="K1593" s="13"/>
    </row>
    <row r="1594" spans="6:11" x14ac:dyDescent="0.3">
      <c r="F1594" s="75"/>
      <c r="K1594" s="13"/>
    </row>
    <row r="1595" spans="6:11" x14ac:dyDescent="0.3">
      <c r="F1595" s="75"/>
      <c r="K1595" s="13"/>
    </row>
    <row r="1596" spans="6:11" x14ac:dyDescent="0.3">
      <c r="F1596" s="75"/>
      <c r="K1596" s="13"/>
    </row>
    <row r="1597" spans="6:11" x14ac:dyDescent="0.3">
      <c r="F1597" s="75"/>
      <c r="K1597" s="13"/>
    </row>
    <row r="1598" spans="6:11" x14ac:dyDescent="0.3">
      <c r="F1598" s="75"/>
      <c r="K1598" s="13"/>
    </row>
    <row r="1599" spans="6:11" x14ac:dyDescent="0.3">
      <c r="F1599" s="75"/>
      <c r="K1599" s="13"/>
    </row>
    <row r="1600" spans="6:11" x14ac:dyDescent="0.3">
      <c r="F1600" s="75"/>
      <c r="K1600" s="13"/>
    </row>
    <row r="1601" spans="6:11" x14ac:dyDescent="0.3">
      <c r="F1601" s="75"/>
      <c r="K1601" s="13"/>
    </row>
    <row r="1602" spans="6:11" x14ac:dyDescent="0.3">
      <c r="F1602" s="75"/>
      <c r="K1602" s="13"/>
    </row>
    <row r="1603" spans="6:11" x14ac:dyDescent="0.3">
      <c r="F1603" s="75"/>
      <c r="K1603" s="13"/>
    </row>
    <row r="1604" spans="6:11" x14ac:dyDescent="0.3">
      <c r="F1604" s="75"/>
      <c r="K1604" s="13"/>
    </row>
    <row r="1605" spans="6:11" x14ac:dyDescent="0.3">
      <c r="F1605" s="75"/>
      <c r="K1605" s="13"/>
    </row>
    <row r="1606" spans="6:11" x14ac:dyDescent="0.3">
      <c r="F1606" s="75"/>
      <c r="K1606" s="13"/>
    </row>
    <row r="1607" spans="6:11" x14ac:dyDescent="0.3">
      <c r="F1607" s="75"/>
      <c r="K1607" s="13"/>
    </row>
    <row r="1608" spans="6:11" x14ac:dyDescent="0.3">
      <c r="F1608" s="75"/>
      <c r="K1608" s="13"/>
    </row>
    <row r="1609" spans="6:11" x14ac:dyDescent="0.3">
      <c r="F1609" s="75"/>
      <c r="K1609" s="13"/>
    </row>
  </sheetData>
  <pageMargins left="0.70000000000000007" right="0.70000000000000007" top="0.75" bottom="0.75" header="0.30000000000000004" footer="0.30000000000000004"/>
  <pageSetup scale="30" fitToWidth="0" fitToHeight="0" orientation="portrait" r:id="rId1"/>
  <ignoredErrors>
    <ignoredError sqref="X48"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4F1DF94EF08BF4D8E698A5A979EE39D" ma:contentTypeVersion="11" ma:contentTypeDescription="Create a new document." ma:contentTypeScope="" ma:versionID="17484cd6ce06fd4702ed8481fc7dea62">
  <xsd:schema xmlns:xsd="http://www.w3.org/2001/XMLSchema" xmlns:xs="http://www.w3.org/2001/XMLSchema" xmlns:p="http://schemas.microsoft.com/office/2006/metadata/properties" xmlns:ns2="ed808d2a-310c-47e9-8a75-bd8913ce943a" xmlns:ns3="544f0c7c-e7ed-4e6d-b7a7-8ed0812ac18a" targetNamespace="http://schemas.microsoft.com/office/2006/metadata/properties" ma:root="true" ma:fieldsID="c403a0a7a6e3e4b309346784cda6be6a" ns2:_="" ns3:_="">
    <xsd:import namespace="ed808d2a-310c-47e9-8a75-bd8913ce943a"/>
    <xsd:import namespace="544f0c7c-e7ed-4e6d-b7a7-8ed0812ac1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808d2a-310c-47e9-8a75-bd8913ce94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c6552212-2631-4cff-ab6d-7e855d7b08c2"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4f0c7c-e7ed-4e6d-b7a7-8ed0812ac18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75bf49a-4b36-4091-bbd0-24be49acddea}" ma:internalName="TaxCatchAll" ma:showField="CatchAllData" ma:web="544f0c7c-e7ed-4e6d-b7a7-8ed0812ac1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44f0c7c-e7ed-4e6d-b7a7-8ed0812ac18a" xsi:nil="true"/>
    <lcf76f155ced4ddcb4097134ff3c332f xmlns="ed808d2a-310c-47e9-8a75-bd8913ce943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B79C516-1050-42CE-BAF8-02B1D58BC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808d2a-310c-47e9-8a75-bd8913ce943a"/>
    <ds:schemaRef ds:uri="544f0c7c-e7ed-4e6d-b7a7-8ed0812ac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909613-7CED-411A-B973-F4C9A9918D30}">
  <ds:schemaRefs>
    <ds:schemaRef ds:uri="http://schemas.microsoft.com/sharepoint/v3/contenttype/forms"/>
  </ds:schemaRefs>
</ds:datastoreItem>
</file>

<file path=customXml/itemProps3.xml><?xml version="1.0" encoding="utf-8"?>
<ds:datastoreItem xmlns:ds="http://schemas.openxmlformats.org/officeDocument/2006/customXml" ds:itemID="{FD5BF44A-1AE1-4945-88D6-07F6B91EC45C}">
  <ds:schemaRefs>
    <ds:schemaRef ds:uri="http://schemas.microsoft.com/office/2006/metadata/properties"/>
    <ds:schemaRef ds:uri="http://schemas.microsoft.com/office/infopath/2007/PartnerControls"/>
    <ds:schemaRef ds:uri="544f0c7c-e7ed-4e6d-b7a7-8ed0812ac18a"/>
    <ds:schemaRef ds:uri="ed808d2a-310c-47e9-8a75-bd8913ce943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Trending_Schedule_Q3'23</vt:lpstr>
      <vt:lpstr>'Trending_Schedule_Q3''23'!Print_Area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Kettelkamp</dc:creator>
  <cp:keywords/>
  <dc:description/>
  <cp:lastModifiedBy>Erik Lapinski</cp:lastModifiedBy>
  <cp:revision/>
  <dcterms:created xsi:type="dcterms:W3CDTF">2023-11-06T19:33:30Z</dcterms:created>
  <dcterms:modified xsi:type="dcterms:W3CDTF">2023-11-07T18:30:25Z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0x01010094F1DF94EF08BF4D8E698A5A979EE39D</vt:lpwstr>
  </property>
  <property fmtid="{D5CDD505-2E9C-101B-9397-08002B2CF9AE}" pid="3" name="MediaServiceImageTags">
    <vt:lpwstr/>
  </property>
</Properties>
</file>